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F:\Radna površina\"/>
    </mc:Choice>
  </mc:AlternateContent>
  <xr:revisionPtr revIDLastSave="0" documentId="13_ncr:1_{B86DEC4D-963F-4F91-B539-0569647E5ED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F274" i="9"/>
  <c r="L273" i="9"/>
  <c r="H273" i="9"/>
  <c r="F273" i="9"/>
  <c r="I272" i="9"/>
  <c r="H272" i="9"/>
  <c r="F272" i="9"/>
  <c r="E272" i="9"/>
  <c r="B272" i="9"/>
  <c r="E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3" i="9" s="1"/>
  <c r="E273" i="9" s="1"/>
  <c r="B273"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B297" i="9"/>
  <c r="E296" i="9"/>
  <c r="I10" i="3" s="1"/>
  <c r="D42" i="8"/>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K1432" i="9" l="1"/>
  <c r="G295" i="9"/>
  <c r="E295" i="9" s="1"/>
  <c r="B295" i="9" s="1"/>
  <c r="I34" i="3"/>
  <c r="C1517" i="1"/>
  <c r="G294" i="9"/>
  <c r="E294" i="9" s="1"/>
  <c r="F141" i="6"/>
  <c r="H28" i="3"/>
  <c r="C1435" i="1"/>
  <c r="G299" i="9"/>
  <c r="E299" i="9" s="1"/>
  <c r="B276" i="9"/>
  <c r="E275"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299" i="9"/>
  <c r="E298" i="9"/>
  <c r="H1435" i="1"/>
  <c r="G1435" i="1"/>
  <c r="H9" i="3"/>
  <c r="B294" i="9"/>
  <c r="E293"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4" i="9"/>
  <c r="E274" i="9" s="1"/>
  <c r="B274" i="9" s="1"/>
  <c r="H635" i="1"/>
  <c r="G635" i="1"/>
  <c r="F645" i="4"/>
  <c r="H18" i="3"/>
  <c r="C639" i="1"/>
  <c r="H639" i="1" l="1"/>
  <c r="G639" i="1"/>
  <c r="H7" i="3"/>
  <c r="H640" i="1"/>
  <c r="G640" i="1"/>
  <c r="J3" i="9" l="1"/>
  <c r="I7" i="3"/>
  <c r="M271" i="9" l="1"/>
  <c r="L271" i="9"/>
  <c r="F271"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1" i="9"/>
  <c r="F19" i="9"/>
  <c r="F3" i="9" s="1"/>
  <c r="E3" i="9" l="1"/>
</calcChain>
</file>

<file path=xl/sharedStrings.xml><?xml version="1.0" encoding="utf-8"?>
<sst xmlns="http://schemas.openxmlformats.org/spreadsheetml/2006/main" count="4340" uniqueCount="3402">
  <si>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</si>
  <si>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</si>
  <si>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</si>
  <si>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</si>
  <si>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</si>
  <si>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</si>
  <si>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</si>
  <si>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</si>
  <si>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</si>
  <si>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</si>
  <si>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</si>
  <si>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</si>
  <si>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</si>
  <si>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</si>
  <si>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</si>
  <si>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</si>
  <si>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</si>
  <si>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</si>
  <si>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</si>
  <si>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</si>
  <si>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</si>
  <si>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</si>
  <si>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</si>
  <si>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</si>
  <si>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</si>
  <si>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</si>
  <si>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</si>
  <si>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</si>
  <si>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</si>
  <si>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</si>
  <si>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</si>
  <si>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ČAGLIN</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</si>
  <si>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</si>
  <si>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</si>
  <si>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</si>
  <si>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</si>
  <si>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</si>
  <si>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</si>
  <si>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</si>
  <si>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</si>
  <si>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</si>
  <si>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</si>
  <si>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</si>
  <si>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</si>
  <si>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</si>
  <si>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</si>
  <si>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</si>
  <si>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</si>
  <si>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</si>
  <si>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32504 - OPĆINA ČAGLIN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</si>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</sst>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31"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940105.10000000009</v>
      </c>
      <c r="D2" s="5">
        <f>'PR-RAS'!E6</f>
        <v>831239.85000000009</v>
      </c>
      <c r="E2" s="5">
        <v>0</v>
      </c>
      <c r="F2" s="5">
        <v>0</v>
      </c>
      <c r="G2" s="6">
        <f t="shared" ref="G2:G264" si="0">(B2/1000)*(C2*1+D2*2)</f>
        <v>2602.5848000000005</v>
      </c>
      <c r="H2" s="6">
        <f t="shared" ref="H2:H264" si="1">ABS(C2-ROUND(C2,0))+ABS(D2-ROUND(D2,0))</f>
        <v>0.25</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189262.37000000002</v>
      </c>
      <c r="D3" s="1">
        <f>'PR-RAS'!E7</f>
        <v>221592.17</v>
      </c>
      <c r="E3" s="1">
        <v>0</v>
      </c>
      <c r="F3" s="1">
        <v>0</v>
      </c>
      <c r="G3" s="2">
        <f t="shared" si="0"/>
        <v>1264.8934200000001</v>
      </c>
      <c r="H3" s="2">
        <f t="shared" si="1"/>
        <v>0.5400000000372529</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147922.32</v>
      </c>
      <c r="D4" s="1">
        <f>'PR-RAS'!E8</f>
        <v>212599.51</v>
      </c>
      <c r="E4" s="1">
        <v>0</v>
      </c>
      <c r="F4" s="1">
        <v>0</v>
      </c>
      <c r="G4" s="2">
        <f t="shared" si="0"/>
        <v>1719.3640200000002</v>
      </c>
      <c r="H4" s="2">
        <f t="shared" si="1"/>
        <v>0.80999999999767169</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147922.32</v>
      </c>
      <c r="D5" s="1">
        <f>'PR-RAS'!E9</f>
        <v>212599.51</v>
      </c>
      <c r="E5" s="1">
        <v>0</v>
      </c>
      <c r="F5" s="1">
        <v>0</v>
      </c>
      <c r="G5" s="2">
        <f t="shared" si="0"/>
        <v>2292.4853600000006</v>
      </c>
      <c r="H5" s="2">
        <f t="shared" si="1"/>
        <v>0.80999999999767169</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39572.449999999997</v>
      </c>
      <c r="D19" s="1">
        <f>'PR-RAS'!E23</f>
        <v>7015.67</v>
      </c>
      <c r="E19" s="1">
        <v>0</v>
      </c>
      <c r="F19" s="1">
        <v>0</v>
      </c>
      <c r="G19" s="2">
        <f t="shared" si="0"/>
        <v>964.86821999999984</v>
      </c>
      <c r="H19" s="2">
        <f t="shared" si="1"/>
        <v>0.77999999999701686</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87.6</v>
      </c>
      <c r="D20" s="1">
        <f>'PR-RAS'!E24</f>
        <v>87.78</v>
      </c>
      <c r="E20" s="1">
        <v>0</v>
      </c>
      <c r="F20" s="1">
        <v>0</v>
      </c>
      <c r="G20" s="2">
        <f t="shared" si="0"/>
        <v>5.0000399999999994</v>
      </c>
      <c r="H20" s="2">
        <f t="shared" si="1"/>
        <v>0.62000000000000455</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39484.85</v>
      </c>
      <c r="D23" s="1">
        <f>'PR-RAS'!E27</f>
        <v>6927.89</v>
      </c>
      <c r="E23" s="1">
        <v>0</v>
      </c>
      <c r="F23" s="1">
        <v>0</v>
      </c>
      <c r="G23" s="2">
        <f t="shared" si="0"/>
        <v>1173.4938599999998</v>
      </c>
      <c r="H23" s="2">
        <f t="shared" si="1"/>
        <v>0.26000000000112777</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1767.6</v>
      </c>
      <c r="D25" s="1">
        <f>'PR-RAS'!E29</f>
        <v>1976.99</v>
      </c>
      <c r="E25" s="1">
        <v>0</v>
      </c>
      <c r="F25" s="1">
        <v>0</v>
      </c>
      <c r="G25" s="2">
        <f t="shared" si="0"/>
        <v>137.31792000000002</v>
      </c>
      <c r="H25" s="2">
        <f t="shared" si="1"/>
        <v>0.41000000000008185</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1767.6</v>
      </c>
      <c r="D27" s="1">
        <f>'PR-RAS'!E31</f>
        <v>1976.99</v>
      </c>
      <c r="E27" s="1">
        <v>0</v>
      </c>
      <c r="F27" s="1">
        <v>0</v>
      </c>
      <c r="G27" s="2">
        <f t="shared" si="0"/>
        <v>148.76107999999999</v>
      </c>
      <c r="H27" s="2">
        <f t="shared" si="1"/>
        <v>0.41000000000008185</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436858.59</v>
      </c>
      <c r="D46" s="1">
        <f>'PR-RAS'!E50</f>
        <v>410900.49</v>
      </c>
      <c r="E46" s="1">
        <v>0</v>
      </c>
      <c r="F46" s="1">
        <v>0</v>
      </c>
      <c r="G46" s="2">
        <f t="shared" si="0"/>
        <v>56639.680650000002</v>
      </c>
      <c r="H46" s="2">
        <f t="shared" si="1"/>
        <v>0.8999999999650754</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23697.39</v>
      </c>
      <c r="D50" s="1">
        <f>'PR-RAS'!E54</f>
        <v>0</v>
      </c>
      <c r="E50" s="1">
        <v>0</v>
      </c>
      <c r="F50" s="1">
        <v>0</v>
      </c>
      <c r="G50" s="2">
        <f t="shared" si="0"/>
        <v>1161.17211</v>
      </c>
      <c r="H50" s="2">
        <f t="shared" si="1"/>
        <v>0.38999999999941792</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23697.39</v>
      </c>
      <c r="D54" s="1">
        <f>'PR-RAS'!E58</f>
        <v>0</v>
      </c>
      <c r="E54" s="1">
        <v>0</v>
      </c>
      <c r="F54" s="1">
        <v>0</v>
      </c>
      <c r="G54" s="2">
        <f t="shared" si="0"/>
        <v>1255.9616699999999</v>
      </c>
      <c r="H54" s="2">
        <f t="shared" si="1"/>
        <v>0.38999999999941792</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409905.37</v>
      </c>
      <c r="D55" s="1">
        <f>'PR-RAS'!E59</f>
        <v>406847.85</v>
      </c>
      <c r="E55" s="1">
        <v>0</v>
      </c>
      <c r="F55" s="1">
        <v>0</v>
      </c>
      <c r="G55" s="2">
        <f t="shared" si="0"/>
        <v>66074.457779999997</v>
      </c>
      <c r="H55" s="2">
        <f t="shared" si="1"/>
        <v>0.52000000001862645</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404913.33</v>
      </c>
      <c r="D56" s="1">
        <f>'PR-RAS'!E60</f>
        <v>387347.85</v>
      </c>
      <c r="E56" s="1">
        <v>0</v>
      </c>
      <c r="F56" s="1">
        <v>0</v>
      </c>
      <c r="G56" s="2">
        <f t="shared" si="0"/>
        <v>64878.496650000001</v>
      </c>
      <c r="H56" s="2">
        <f t="shared" si="1"/>
        <v>0.48000000003958121</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4992.04</v>
      </c>
      <c r="D57" s="1">
        <f>'PR-RAS'!E61</f>
        <v>19500</v>
      </c>
      <c r="E57" s="1">
        <v>0</v>
      </c>
      <c r="F57" s="1">
        <v>0</v>
      </c>
      <c r="G57" s="2">
        <f t="shared" si="0"/>
        <v>2463.5542399999999</v>
      </c>
      <c r="H57" s="2">
        <f t="shared" si="1"/>
        <v>3.999999999996362E-2</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3255.83</v>
      </c>
      <c r="D58" s="1">
        <f>'PR-RAS'!E62</f>
        <v>4052.64</v>
      </c>
      <c r="E58" s="1">
        <v>0</v>
      </c>
      <c r="F58" s="1">
        <v>0</v>
      </c>
      <c r="G58" s="2">
        <f t="shared" si="0"/>
        <v>647.58327000000008</v>
      </c>
      <c r="H58" s="2">
        <f t="shared" si="1"/>
        <v>0.53000000000020009</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3255.83</v>
      </c>
      <c r="D59" s="1">
        <f>'PR-RAS'!E63</f>
        <v>4052.64</v>
      </c>
      <c r="E59" s="1">
        <v>0</v>
      </c>
      <c r="F59" s="1">
        <v>0</v>
      </c>
      <c r="G59" s="2">
        <f t="shared" si="0"/>
        <v>658.94438000000002</v>
      </c>
      <c r="H59" s="2">
        <f t="shared" si="1"/>
        <v>0.53000000000020009</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117632.85999999999</v>
      </c>
      <c r="D78" s="1">
        <f>'PR-RAS'!E82</f>
        <v>29130.05</v>
      </c>
      <c r="E78" s="1">
        <v>0</v>
      </c>
      <c r="F78" s="1">
        <v>0</v>
      </c>
      <c r="G78" s="2">
        <f t="shared" si="0"/>
        <v>13543.75792</v>
      </c>
      <c r="H78" s="2">
        <f t="shared" si="1"/>
        <v>0.19000000001324224</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182.37</v>
      </c>
      <c r="D79" s="1">
        <f>'PR-RAS'!E83</f>
        <v>214.69</v>
      </c>
      <c r="E79" s="1">
        <v>0</v>
      </c>
      <c r="F79" s="1">
        <v>0</v>
      </c>
      <c r="G79" s="2">
        <f t="shared" si="0"/>
        <v>47.716500000000003</v>
      </c>
      <c r="H79" s="2">
        <f t="shared" si="1"/>
        <v>0.68000000000000682</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182.37</v>
      </c>
      <c r="D81" s="1">
        <f>'PR-RAS'!E85</f>
        <v>214.69</v>
      </c>
      <c r="E81" s="1">
        <v>0</v>
      </c>
      <c r="F81" s="1">
        <v>0</v>
      </c>
      <c r="G81" s="2">
        <f t="shared" si="0"/>
        <v>48.94</v>
      </c>
      <c r="H81" s="2">
        <f t="shared" si="1"/>
        <v>0.68000000000000682</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117450.48999999999</v>
      </c>
      <c r="D87" s="1">
        <f>'PR-RAS'!E91</f>
        <v>28915.360000000001</v>
      </c>
      <c r="E87" s="1">
        <v>0</v>
      </c>
      <c r="F87" s="1">
        <v>0</v>
      </c>
      <c r="G87" s="2">
        <f t="shared" si="0"/>
        <v>15074.184059999998</v>
      </c>
      <c r="H87" s="2">
        <f t="shared" si="1"/>
        <v>0.84999999999126885</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106134.66</v>
      </c>
      <c r="D89" s="1">
        <f>'PR-RAS'!E93</f>
        <v>18054.560000000001</v>
      </c>
      <c r="E89" s="1">
        <v>0</v>
      </c>
      <c r="F89" s="1">
        <v>0</v>
      </c>
      <c r="G89" s="2">
        <f t="shared" si="0"/>
        <v>12517.45264</v>
      </c>
      <c r="H89" s="2">
        <f t="shared" si="1"/>
        <v>0.77999999999519787</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10839.71</v>
      </c>
      <c r="D90" s="1">
        <f>'PR-RAS'!E94</f>
        <v>10757.73</v>
      </c>
      <c r="E90" s="1">
        <v>0</v>
      </c>
      <c r="F90" s="1">
        <v>0</v>
      </c>
      <c r="G90" s="2">
        <f t="shared" si="0"/>
        <v>2879.6101299999996</v>
      </c>
      <c r="H90" s="2">
        <f t="shared" si="1"/>
        <v>0.56000000000130967</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476.12</v>
      </c>
      <c r="D93" s="1">
        <f>'PR-RAS'!E97</f>
        <v>103.07</v>
      </c>
      <c r="E93" s="1">
        <v>0</v>
      </c>
      <c r="F93" s="1">
        <v>0</v>
      </c>
      <c r="G93" s="2">
        <f t="shared" si="0"/>
        <v>62.767919999999997</v>
      </c>
      <c r="H93" s="2">
        <f t="shared" si="1"/>
        <v>0.18999999999999773</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196351.28000000003</v>
      </c>
      <c r="D102" s="1">
        <f>'PR-RAS'!E106</f>
        <v>168056.22</v>
      </c>
      <c r="E102" s="1">
        <v>0</v>
      </c>
      <c r="F102" s="1">
        <v>0</v>
      </c>
      <c r="G102" s="2">
        <f t="shared" si="0"/>
        <v>53778.835720000003</v>
      </c>
      <c r="H102" s="2">
        <f t="shared" si="1"/>
        <v>0.50000000002910383</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183992.93000000002</v>
      </c>
      <c r="D108" s="1">
        <f>'PR-RAS'!E112</f>
        <v>155263.07999999999</v>
      </c>
      <c r="E108" s="1">
        <v>0</v>
      </c>
      <c r="F108" s="1">
        <v>0</v>
      </c>
      <c r="G108" s="2">
        <f t="shared" si="0"/>
        <v>52913.542629999996</v>
      </c>
      <c r="H108" s="2">
        <f t="shared" si="1"/>
        <v>0.1499999999650754</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54.14</v>
      </c>
      <c r="D110" s="1">
        <f>'PR-RAS'!E114</f>
        <v>47.27</v>
      </c>
      <c r="E110" s="1">
        <v>0</v>
      </c>
      <c r="F110" s="1">
        <v>0</v>
      </c>
      <c r="G110" s="2">
        <f t="shared" si="0"/>
        <v>16.206120000000002</v>
      </c>
      <c r="H110" s="2">
        <f t="shared" si="1"/>
        <v>0.41000000000000369</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183938.79</v>
      </c>
      <c r="D111" s="1">
        <f>'PR-RAS'!E115</f>
        <v>154976.06</v>
      </c>
      <c r="E111" s="1">
        <v>0</v>
      </c>
      <c r="F111" s="1">
        <v>0</v>
      </c>
      <c r="G111" s="2">
        <f t="shared" si="0"/>
        <v>54328.000100000005</v>
      </c>
      <c r="H111" s="2">
        <f t="shared" si="1"/>
        <v>0.26999999998952262</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0</v>
      </c>
      <c r="D113" s="1">
        <f>'PR-RAS'!E117</f>
        <v>239.75</v>
      </c>
      <c r="E113" s="1">
        <v>0</v>
      </c>
      <c r="F113" s="1">
        <v>0</v>
      </c>
      <c r="G113" s="2">
        <f t="shared" si="0"/>
        <v>53.704000000000001</v>
      </c>
      <c r="H113" s="2">
        <f t="shared" si="1"/>
        <v>0.25</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12358.349999999999</v>
      </c>
      <c r="D116" s="1">
        <f>'PR-RAS'!E120</f>
        <v>12793.140000000001</v>
      </c>
      <c r="E116" s="1">
        <v>0</v>
      </c>
      <c r="F116" s="1">
        <v>0</v>
      </c>
      <c r="G116" s="2">
        <f t="shared" si="0"/>
        <v>4363.632450000001</v>
      </c>
      <c r="H116" s="2">
        <f t="shared" si="1"/>
        <v>0.48999999999978172</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850.96</v>
      </c>
      <c r="D117" s="1">
        <f>'PR-RAS'!E121</f>
        <v>33.450000000000003</v>
      </c>
      <c r="E117" s="1">
        <v>0</v>
      </c>
      <c r="F117" s="1">
        <v>0</v>
      </c>
      <c r="G117" s="2">
        <f t="shared" si="0"/>
        <v>106.47176</v>
      </c>
      <c r="H117" s="2">
        <f t="shared" si="1"/>
        <v>0.48999999999996646</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11507.39</v>
      </c>
      <c r="D118" s="1">
        <f>'PR-RAS'!E122</f>
        <v>12759.69</v>
      </c>
      <c r="E118" s="1">
        <v>0</v>
      </c>
      <c r="F118" s="1">
        <v>0</v>
      </c>
      <c r="G118" s="2">
        <f t="shared" si="0"/>
        <v>4332.132090000001</v>
      </c>
      <c r="H118" s="2">
        <f t="shared" si="1"/>
        <v>0.69999999999890861</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1560.92</v>
      </c>
      <c r="E120" s="1">
        <v>0</v>
      </c>
      <c r="F120" s="1">
        <v>0</v>
      </c>
      <c r="G120" s="2">
        <f t="shared" si="0"/>
        <v>371.49896000000001</v>
      </c>
      <c r="H120" s="2">
        <f t="shared" si="1"/>
        <v>7.999999999992724E-2</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1560.92</v>
      </c>
      <c r="E121" s="1">
        <v>0</v>
      </c>
      <c r="F121" s="1">
        <v>0</v>
      </c>
      <c r="G121" s="2">
        <f t="shared" si="0"/>
        <v>374.62080000000003</v>
      </c>
      <c r="H121" s="2">
        <f t="shared" si="1"/>
        <v>7.999999999992724E-2</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1560.92</v>
      </c>
      <c r="E123" s="1">
        <v>0</v>
      </c>
      <c r="F123" s="1">
        <v>0</v>
      </c>
      <c r="G123" s="2">
        <f t="shared" si="0"/>
        <v>380.86448000000001</v>
      </c>
      <c r="H123" s="2">
        <f t="shared" si="1"/>
        <v>7.999999999992724E-2</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445745.17000000004</v>
      </c>
      <c r="D147" s="1">
        <f>'PR-RAS'!E151</f>
        <v>469468.48999999993</v>
      </c>
      <c r="E147" s="1">
        <v>0</v>
      </c>
      <c r="F147" s="1">
        <v>0</v>
      </c>
      <c r="G147" s="2">
        <f t="shared" si="0"/>
        <v>202163.59389999998</v>
      </c>
      <c r="H147" s="2">
        <f t="shared" si="1"/>
        <v>0.65999999997438863</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51638.21</v>
      </c>
      <c r="D148" s="1">
        <f>'PR-RAS'!E152</f>
        <v>59087.08</v>
      </c>
      <c r="E148" s="1">
        <v>0</v>
      </c>
      <c r="F148" s="1">
        <v>0</v>
      </c>
      <c r="G148" s="2">
        <f t="shared" si="0"/>
        <v>24962.418389999999</v>
      </c>
      <c r="H148" s="2">
        <f t="shared" si="1"/>
        <v>0.29000000000087311</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42552.13</v>
      </c>
      <c r="D149" s="1">
        <f>'PR-RAS'!E153</f>
        <v>46164.19</v>
      </c>
      <c r="E149" s="1">
        <v>0</v>
      </c>
      <c r="F149" s="1">
        <v>0</v>
      </c>
      <c r="G149" s="2">
        <f t="shared" si="0"/>
        <v>19962.315480000001</v>
      </c>
      <c r="H149" s="2">
        <f t="shared" si="1"/>
        <v>0.31999999999970896</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42552.13</v>
      </c>
      <c r="D150" s="1">
        <f>'PR-RAS'!E154</f>
        <v>46164.19</v>
      </c>
      <c r="E150" s="1">
        <v>0</v>
      </c>
      <c r="F150" s="1">
        <v>0</v>
      </c>
      <c r="G150" s="2">
        <f t="shared" si="0"/>
        <v>20097.19599</v>
      </c>
      <c r="H150" s="2">
        <f t="shared" si="1"/>
        <v>0.31999999999970896</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2064.98</v>
      </c>
      <c r="D154" s="1">
        <f>'PR-RAS'!E158</f>
        <v>5305.83</v>
      </c>
      <c r="E154" s="1">
        <v>0</v>
      </c>
      <c r="F154" s="1">
        <v>0</v>
      </c>
      <c r="G154" s="2">
        <f t="shared" si="0"/>
        <v>1939.5259199999998</v>
      </c>
      <c r="H154" s="2">
        <f t="shared" si="1"/>
        <v>0.19000000000005457</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7021.1</v>
      </c>
      <c r="D155" s="1">
        <f>'PR-RAS'!E159</f>
        <v>7617.06</v>
      </c>
      <c r="E155" s="1">
        <v>0</v>
      </c>
      <c r="F155" s="1">
        <v>0</v>
      </c>
      <c r="G155" s="2">
        <f t="shared" si="0"/>
        <v>3427.3038799999999</v>
      </c>
      <c r="H155" s="2">
        <f t="shared" si="1"/>
        <v>0.16000000000076398</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7021.1</v>
      </c>
      <c r="D157" s="1">
        <f>'PR-RAS'!E161</f>
        <v>7617.06</v>
      </c>
      <c r="E157" s="1">
        <v>0</v>
      </c>
      <c r="F157" s="1">
        <v>0</v>
      </c>
      <c r="G157" s="2">
        <f t="shared" si="0"/>
        <v>3471.81432</v>
      </c>
      <c r="H157" s="2">
        <f t="shared" si="1"/>
        <v>0.16000000000076398</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258949.95</v>
      </c>
      <c r="D159" s="1">
        <f>'PR-RAS'!E163</f>
        <v>269695.88</v>
      </c>
      <c r="E159" s="1">
        <v>0</v>
      </c>
      <c r="F159" s="1">
        <v>0</v>
      </c>
      <c r="G159" s="2">
        <f t="shared" si="0"/>
        <v>126137.99017999999</v>
      </c>
      <c r="H159" s="2">
        <f t="shared" si="1"/>
        <v>0.16999999998370185</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268.81</v>
      </c>
      <c r="D160" s="1">
        <f>'PR-RAS'!E164</f>
        <v>949.3599999999999</v>
      </c>
      <c r="E160" s="1">
        <v>0</v>
      </c>
      <c r="F160" s="1">
        <v>0</v>
      </c>
      <c r="G160" s="2">
        <f t="shared" si="0"/>
        <v>344.63726999999994</v>
      </c>
      <c r="H160" s="2">
        <f t="shared" si="1"/>
        <v>0.54999999999989768</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0</v>
      </c>
      <c r="D161" s="1">
        <f>'PR-RAS'!E165</f>
        <v>39.840000000000003</v>
      </c>
      <c r="E161" s="1">
        <v>0</v>
      </c>
      <c r="F161" s="1">
        <v>0</v>
      </c>
      <c r="G161" s="2">
        <f t="shared" si="0"/>
        <v>12.748800000000001</v>
      </c>
      <c r="H161" s="2">
        <f t="shared" si="1"/>
        <v>0.15999999999999659</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61.43</v>
      </c>
      <c r="D162" s="1">
        <f>'PR-RAS'!E166</f>
        <v>471.68</v>
      </c>
      <c r="E162" s="1">
        <v>0</v>
      </c>
      <c r="F162" s="1">
        <v>0</v>
      </c>
      <c r="G162" s="2">
        <f t="shared" si="0"/>
        <v>161.77118999999999</v>
      </c>
      <c r="H162" s="2">
        <f t="shared" si="1"/>
        <v>0.74999999999999289</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207.38</v>
      </c>
      <c r="D163" s="1">
        <f>'PR-RAS'!E167</f>
        <v>437.84</v>
      </c>
      <c r="E163" s="1">
        <v>0</v>
      </c>
      <c r="F163" s="1">
        <v>0</v>
      </c>
      <c r="G163" s="2">
        <f t="shared" si="0"/>
        <v>175.45571999999999</v>
      </c>
      <c r="H163" s="2">
        <f t="shared" si="1"/>
        <v>0.54000000000002046</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67008.399999999994</v>
      </c>
      <c r="D165" s="1">
        <f>'PR-RAS'!E169</f>
        <v>27463.5</v>
      </c>
      <c r="E165" s="1">
        <v>0</v>
      </c>
      <c r="F165" s="1">
        <v>0</v>
      </c>
      <c r="G165" s="2">
        <f t="shared" si="0"/>
        <v>19997.405599999998</v>
      </c>
      <c r="H165" s="2">
        <f t="shared" si="1"/>
        <v>0.89999999999417923</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1242.6099999999999</v>
      </c>
      <c r="D166" s="1">
        <f>'PR-RAS'!E170</f>
        <v>2006.04</v>
      </c>
      <c r="E166" s="1">
        <v>0</v>
      </c>
      <c r="F166" s="1">
        <v>0</v>
      </c>
      <c r="G166" s="2">
        <f t="shared" si="0"/>
        <v>867.02384999999992</v>
      </c>
      <c r="H166" s="2">
        <f t="shared" si="1"/>
        <v>0.43000000000006366</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36582.269999999997</v>
      </c>
      <c r="D168" s="1">
        <f>'PR-RAS'!E172</f>
        <v>14380.84</v>
      </c>
      <c r="E168" s="1">
        <v>0</v>
      </c>
      <c r="F168" s="1">
        <v>0</v>
      </c>
      <c r="G168" s="2">
        <f t="shared" si="0"/>
        <v>10912.43965</v>
      </c>
      <c r="H168" s="2">
        <f t="shared" si="1"/>
        <v>0.42999999999665306</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28892.37</v>
      </c>
      <c r="D169" s="1">
        <f>'PR-RAS'!E173</f>
        <v>11076.62</v>
      </c>
      <c r="E169" s="1">
        <v>0</v>
      </c>
      <c r="F169" s="1">
        <v>0</v>
      </c>
      <c r="G169" s="2">
        <f t="shared" si="0"/>
        <v>8575.6624800000009</v>
      </c>
      <c r="H169" s="2">
        <f t="shared" si="1"/>
        <v>0.74999999999818101</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291.14999999999998</v>
      </c>
      <c r="D170" s="1">
        <f>'PR-RAS'!E174</f>
        <v>0</v>
      </c>
      <c r="E170" s="1">
        <v>0</v>
      </c>
      <c r="F170" s="1">
        <v>0</v>
      </c>
      <c r="G170" s="2">
        <f t="shared" si="0"/>
        <v>49.204349999999998</v>
      </c>
      <c r="H170" s="2">
        <f t="shared" si="1"/>
        <v>0.14999999999997726</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180876.33000000002</v>
      </c>
      <c r="D173" s="1">
        <f>'PR-RAS'!E177</f>
        <v>210213.07</v>
      </c>
      <c r="E173" s="1">
        <v>0</v>
      </c>
      <c r="F173" s="1">
        <v>0</v>
      </c>
      <c r="G173" s="2">
        <f t="shared" si="0"/>
        <v>103424.02483999998</v>
      </c>
      <c r="H173" s="2">
        <f t="shared" si="1"/>
        <v>0.40000000002328306</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1889.72</v>
      </c>
      <c r="D174" s="1">
        <f>'PR-RAS'!E178</f>
        <v>3929.31</v>
      </c>
      <c r="E174" s="1">
        <v>0</v>
      </c>
      <c r="F174" s="1">
        <v>0</v>
      </c>
      <c r="G174" s="2">
        <f t="shared" si="0"/>
        <v>1686.46282</v>
      </c>
      <c r="H174" s="2">
        <f t="shared" si="1"/>
        <v>0.58999999999991815</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60379.43</v>
      </c>
      <c r="D175" s="1">
        <f>'PR-RAS'!E179</f>
        <v>65743.83</v>
      </c>
      <c r="E175" s="1">
        <v>0</v>
      </c>
      <c r="F175" s="1">
        <v>0</v>
      </c>
      <c r="G175" s="2">
        <f t="shared" si="0"/>
        <v>33384.873659999997</v>
      </c>
      <c r="H175" s="2">
        <f t="shared" si="1"/>
        <v>0.59999999999854481</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6080.7</v>
      </c>
      <c r="D176" s="1">
        <f>'PR-RAS'!E180</f>
        <v>6598.79</v>
      </c>
      <c r="E176" s="1">
        <v>0</v>
      </c>
      <c r="F176" s="1">
        <v>0</v>
      </c>
      <c r="G176" s="2">
        <f t="shared" si="0"/>
        <v>3373.6989999999996</v>
      </c>
      <c r="H176" s="2">
        <f t="shared" si="1"/>
        <v>0.51000000000021828</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66389.37</v>
      </c>
      <c r="D177" s="1">
        <f>'PR-RAS'!E181</f>
        <v>89430.51</v>
      </c>
      <c r="E177" s="1">
        <v>0</v>
      </c>
      <c r="F177" s="1">
        <v>0</v>
      </c>
      <c r="G177" s="2">
        <f t="shared" si="0"/>
        <v>43164.068639999998</v>
      </c>
      <c r="H177" s="2">
        <f t="shared" si="1"/>
        <v>0.86000000000058208</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225.63</v>
      </c>
      <c r="D179" s="1">
        <f>'PR-RAS'!E183</f>
        <v>0</v>
      </c>
      <c r="E179" s="1">
        <v>0</v>
      </c>
      <c r="F179" s="1">
        <v>0</v>
      </c>
      <c r="G179" s="2">
        <f t="shared" si="0"/>
        <v>40.162139999999994</v>
      </c>
      <c r="H179" s="2">
        <f t="shared" si="1"/>
        <v>0.37000000000000455</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10700.04</v>
      </c>
      <c r="D180" s="1">
        <f>'PR-RAS'!E184</f>
        <v>35903.69</v>
      </c>
      <c r="E180" s="1">
        <v>0</v>
      </c>
      <c r="F180" s="1">
        <v>0</v>
      </c>
      <c r="G180" s="2">
        <f t="shared" si="0"/>
        <v>14768.828180000002</v>
      </c>
      <c r="H180" s="2">
        <f t="shared" si="1"/>
        <v>0.34999999999854481</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33243.72</v>
      </c>
      <c r="D181" s="1">
        <f>'PR-RAS'!E185</f>
        <v>6403.13</v>
      </c>
      <c r="E181" s="1">
        <v>0</v>
      </c>
      <c r="F181" s="1">
        <v>0</v>
      </c>
      <c r="G181" s="2">
        <f t="shared" si="0"/>
        <v>8288.9964</v>
      </c>
      <c r="H181" s="2">
        <f t="shared" si="1"/>
        <v>0.40999999999894499</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1967.72</v>
      </c>
      <c r="D182" s="1">
        <f>'PR-RAS'!E186</f>
        <v>2203.81</v>
      </c>
      <c r="E182" s="1">
        <v>0</v>
      </c>
      <c r="F182" s="1">
        <v>0</v>
      </c>
      <c r="G182" s="2">
        <f t="shared" si="0"/>
        <v>1153.9365399999999</v>
      </c>
      <c r="H182" s="2">
        <f t="shared" si="1"/>
        <v>0.47000000000002728</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10796.410000000002</v>
      </c>
      <c r="D184" s="1">
        <f>'PR-RAS'!E188</f>
        <v>31069.95</v>
      </c>
      <c r="E184" s="1">
        <v>0</v>
      </c>
      <c r="F184" s="1">
        <v>0</v>
      </c>
      <c r="G184" s="2">
        <f t="shared" si="0"/>
        <v>13347.344729999999</v>
      </c>
      <c r="H184" s="2">
        <f t="shared" si="1"/>
        <v>0.46000000000094587</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3873.02</v>
      </c>
      <c r="D185" s="1">
        <f>'PR-RAS'!E189</f>
        <v>4619.84</v>
      </c>
      <c r="E185" s="1">
        <v>0</v>
      </c>
      <c r="F185" s="1">
        <v>0</v>
      </c>
      <c r="G185" s="2">
        <f t="shared" si="0"/>
        <v>2412.7368000000001</v>
      </c>
      <c r="H185" s="2">
        <f t="shared" si="1"/>
        <v>0.17999999999983629</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2879.09</v>
      </c>
      <c r="D186" s="1">
        <f>'PR-RAS'!E190</f>
        <v>3746.49</v>
      </c>
      <c r="E186" s="1">
        <v>0</v>
      </c>
      <c r="F186" s="1">
        <v>0</v>
      </c>
      <c r="G186" s="2">
        <f t="shared" si="0"/>
        <v>1918.83295</v>
      </c>
      <c r="H186" s="2">
        <f t="shared" si="1"/>
        <v>0.57999999999992724</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1451.01</v>
      </c>
      <c r="D187" s="1">
        <f>'PR-RAS'!E191</f>
        <v>2946.2</v>
      </c>
      <c r="E187" s="1">
        <v>0</v>
      </c>
      <c r="F187" s="1">
        <v>0</v>
      </c>
      <c r="G187" s="2">
        <f t="shared" si="0"/>
        <v>1365.87426</v>
      </c>
      <c r="H187" s="2">
        <f t="shared" si="1"/>
        <v>0.20999999999980901</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399.18</v>
      </c>
      <c r="D188" s="1">
        <f>'PR-RAS'!E192</f>
        <v>598.77</v>
      </c>
      <c r="E188" s="1">
        <v>0</v>
      </c>
      <c r="F188" s="1">
        <v>0</v>
      </c>
      <c r="G188" s="2">
        <f t="shared" si="0"/>
        <v>298.58663999999999</v>
      </c>
      <c r="H188" s="2">
        <f t="shared" si="1"/>
        <v>0.41000000000002501</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612.16</v>
      </c>
      <c r="D189" s="1">
        <f>'PR-RAS'!E193</f>
        <v>191.16</v>
      </c>
      <c r="E189" s="1">
        <v>0</v>
      </c>
      <c r="F189" s="1">
        <v>0</v>
      </c>
      <c r="G189" s="2">
        <f t="shared" si="0"/>
        <v>186.96224000000001</v>
      </c>
      <c r="H189" s="2">
        <f t="shared" si="1"/>
        <v>0.31999999999996476</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1581.95</v>
      </c>
      <c r="D191" s="1">
        <f>'PR-RAS'!E195</f>
        <v>18967.490000000002</v>
      </c>
      <c r="E191" s="1">
        <v>0</v>
      </c>
      <c r="F191" s="1">
        <v>0</v>
      </c>
      <c r="G191" s="2">
        <f t="shared" si="0"/>
        <v>7508.2166999999999</v>
      </c>
      <c r="H191" s="2">
        <f t="shared" si="1"/>
        <v>0.54000000000155524</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975.26</v>
      </c>
      <c r="D192" s="1">
        <f>'PR-RAS'!E196</f>
        <v>961.05</v>
      </c>
      <c r="E192" s="1">
        <v>0</v>
      </c>
      <c r="F192" s="1">
        <v>0</v>
      </c>
      <c r="G192" s="2">
        <f t="shared" si="0"/>
        <v>553.39576</v>
      </c>
      <c r="H192" s="2">
        <f t="shared" si="1"/>
        <v>0.30999999999994543</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975.26</v>
      </c>
      <c r="D206" s="1">
        <f>'PR-RAS'!E210</f>
        <v>961.05</v>
      </c>
      <c r="E206" s="1">
        <v>0</v>
      </c>
      <c r="F206" s="1">
        <v>0</v>
      </c>
      <c r="G206" s="2">
        <f t="shared" si="0"/>
        <v>593.95879999999988</v>
      </c>
      <c r="H206" s="2">
        <f t="shared" si="1"/>
        <v>0.30999999999994543</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975.26</v>
      </c>
      <c r="D207" s="1">
        <f>'PR-RAS'!E211</f>
        <v>961.05</v>
      </c>
      <c r="E207" s="1">
        <v>0</v>
      </c>
      <c r="F207" s="1">
        <v>0</v>
      </c>
      <c r="G207" s="2">
        <f t="shared" si="0"/>
        <v>596.85615999999993</v>
      </c>
      <c r="H207" s="2">
        <f t="shared" si="1"/>
        <v>0.30999999999994543</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159.27000000000001</v>
      </c>
      <c r="D211" s="1">
        <f>'PR-RAS'!E215</f>
        <v>610.47</v>
      </c>
      <c r="E211" s="1">
        <v>0</v>
      </c>
      <c r="F211" s="1">
        <v>0</v>
      </c>
      <c r="G211" s="2">
        <f t="shared" si="0"/>
        <v>289.84409999999997</v>
      </c>
      <c r="H211" s="2">
        <f t="shared" si="1"/>
        <v>0.74000000000003752</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159.27000000000001</v>
      </c>
      <c r="D215" s="1">
        <f>'PR-RAS'!E219</f>
        <v>610.47</v>
      </c>
      <c r="E215" s="1">
        <v>0</v>
      </c>
      <c r="F215" s="1">
        <v>0</v>
      </c>
      <c r="G215" s="2">
        <f t="shared" si="0"/>
        <v>295.36493999999999</v>
      </c>
      <c r="H215" s="2">
        <f t="shared" si="1"/>
        <v>0.74000000000003752</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159.27000000000001</v>
      </c>
      <c r="D218" s="1">
        <f>'PR-RAS'!E222</f>
        <v>610.47</v>
      </c>
      <c r="E218" s="1">
        <v>0</v>
      </c>
      <c r="F218" s="1">
        <v>0</v>
      </c>
      <c r="G218" s="2">
        <f t="shared" si="0"/>
        <v>299.50556999999998</v>
      </c>
      <c r="H218" s="2">
        <f t="shared" si="1"/>
        <v>0.74000000000003752</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45709.34</v>
      </c>
      <c r="D220" s="1">
        <f>'PR-RAS'!E224</f>
        <v>52708.23</v>
      </c>
      <c r="E220" s="1">
        <v>0</v>
      </c>
      <c r="F220" s="1">
        <v>0</v>
      </c>
      <c r="G220" s="2">
        <f t="shared" si="0"/>
        <v>33096.550199999998</v>
      </c>
      <c r="H220" s="2">
        <f t="shared" si="1"/>
        <v>0.56999999999970896</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3813</v>
      </c>
      <c r="D227" s="1">
        <f>'PR-RAS'!E231</f>
        <v>0</v>
      </c>
      <c r="E227" s="1">
        <v>0</v>
      </c>
      <c r="F227" s="1">
        <v>0</v>
      </c>
      <c r="G227" s="2">
        <f t="shared" si="0"/>
        <v>861.73800000000006</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3813</v>
      </c>
      <c r="D229" s="1">
        <f>'PR-RAS'!E233</f>
        <v>0</v>
      </c>
      <c r="E229" s="1">
        <v>0</v>
      </c>
      <c r="F229" s="1">
        <v>0</v>
      </c>
      <c r="G229" s="2">
        <f t="shared" si="0"/>
        <v>869.36400000000003</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41896.339999999997</v>
      </c>
      <c r="D232" s="1">
        <f>'PR-RAS'!E236</f>
        <v>52708.23</v>
      </c>
      <c r="E232" s="1">
        <v>0</v>
      </c>
      <c r="F232" s="1">
        <v>0</v>
      </c>
      <c r="G232" s="2">
        <f t="shared" si="0"/>
        <v>34029.256799999996</v>
      </c>
      <c r="H232" s="2">
        <f t="shared" si="1"/>
        <v>0.56999999999970896</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41896.339999999997</v>
      </c>
      <c r="D233" s="1">
        <f>'PR-RAS'!E237</f>
        <v>52708.23</v>
      </c>
      <c r="E233" s="1">
        <v>0</v>
      </c>
      <c r="F233" s="1">
        <v>0</v>
      </c>
      <c r="G233" s="2">
        <f t="shared" si="0"/>
        <v>34176.569600000003</v>
      </c>
      <c r="H233" s="2">
        <f t="shared" si="1"/>
        <v>0.56999999999970896</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24272.639999999999</v>
      </c>
      <c r="D248" s="1">
        <f>'PR-RAS'!E252</f>
        <v>24699.48</v>
      </c>
      <c r="E248" s="1">
        <v>0</v>
      </c>
      <c r="F248" s="1">
        <v>0</v>
      </c>
      <c r="G248" s="2">
        <f t="shared" si="0"/>
        <v>18196.885200000001</v>
      </c>
      <c r="H248" s="2">
        <f t="shared" si="1"/>
        <v>0.84000000000014552</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24272.639999999999</v>
      </c>
      <c r="D255" s="1">
        <f>'PR-RAS'!E259</f>
        <v>24699.48</v>
      </c>
      <c r="E255" s="1">
        <v>0</v>
      </c>
      <c r="F255" s="1">
        <v>0</v>
      </c>
      <c r="G255" s="2">
        <f t="shared" si="0"/>
        <v>18712.5864</v>
      </c>
      <c r="H255" s="2">
        <f t="shared" si="1"/>
        <v>0.84000000000014552</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24272.639999999999</v>
      </c>
      <c r="D256" s="1">
        <f>'PR-RAS'!E260</f>
        <v>24699.48</v>
      </c>
      <c r="E256" s="1">
        <v>0</v>
      </c>
      <c r="F256" s="1">
        <v>0</v>
      </c>
      <c r="G256" s="2">
        <f t="shared" si="0"/>
        <v>18786.258000000002</v>
      </c>
      <c r="H256" s="2">
        <f t="shared" si="1"/>
        <v>0.84000000000014552</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64040.5</v>
      </c>
      <c r="D259" s="1">
        <f>'PR-RAS'!E263</f>
        <v>61706.3</v>
      </c>
      <c r="E259" s="1">
        <v>0</v>
      </c>
      <c r="F259" s="1">
        <v>0</v>
      </c>
      <c r="G259" s="2">
        <f t="shared" si="0"/>
        <v>48362.899799999999</v>
      </c>
      <c r="H259" s="2">
        <f t="shared" si="1"/>
        <v>0.80000000000291038</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64040.5</v>
      </c>
      <c r="D260" s="1">
        <f>'PR-RAS'!E264</f>
        <v>61706.3</v>
      </c>
      <c r="E260" s="1">
        <v>0</v>
      </c>
      <c r="F260" s="1">
        <v>0</v>
      </c>
      <c r="G260" s="2">
        <f t="shared" si="0"/>
        <v>48550.352900000005</v>
      </c>
      <c r="H260" s="2">
        <f t="shared" si="1"/>
        <v>0.80000000000291038</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64040.5</v>
      </c>
      <c r="D261" s="1">
        <f>'PR-RAS'!E265</f>
        <v>61706.3</v>
      </c>
      <c r="E261" s="1">
        <v>0</v>
      </c>
      <c r="F261" s="1">
        <v>0</v>
      </c>
      <c r="G261" s="2">
        <f t="shared" si="0"/>
        <v>48737.806000000004</v>
      </c>
      <c r="H261" s="2">
        <f t="shared" si="1"/>
        <v>0.80000000000291038</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445745.17000000004</v>
      </c>
      <c r="D285" s="1">
        <f>'PR-RAS'!E289</f>
        <v>469468.48999999993</v>
      </c>
      <c r="E285" s="1">
        <v>0</v>
      </c>
      <c r="F285" s="1">
        <v>0</v>
      </c>
      <c r="G285" s="2">
        <f t="shared" si="8"/>
        <v>393249.73059999995</v>
      </c>
      <c r="H285" s="2">
        <f t="shared" si="9"/>
        <v>0.65999999997438863</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494359.93000000005</v>
      </c>
      <c r="D286" s="1">
        <f>'PR-RAS'!E290</f>
        <v>361771.36000000016</v>
      </c>
      <c r="E286" s="1">
        <v>0</v>
      </c>
      <c r="F286" s="1">
        <v>0</v>
      </c>
      <c r="G286" s="2">
        <f t="shared" si="8"/>
        <v>347102.2552500001</v>
      </c>
      <c r="H286" s="2">
        <f t="shared" si="9"/>
        <v>0.4300000001094304</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3712805.75</v>
      </c>
      <c r="D288" s="1">
        <f>'PR-RAS'!E292</f>
        <v>4296175.92</v>
      </c>
      <c r="E288" s="1">
        <v>0</v>
      </c>
      <c r="F288" s="1">
        <v>0</v>
      </c>
      <c r="G288" s="2">
        <f t="shared" si="8"/>
        <v>3531580.2283299998</v>
      </c>
      <c r="H288" s="2">
        <f t="shared" si="9"/>
        <v>0.33000000007450581</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76914.880000000005</v>
      </c>
      <c r="D290" s="1">
        <f>'PR-RAS'!E294</f>
        <v>23564.6</v>
      </c>
      <c r="E290" s="1">
        <v>0</v>
      </c>
      <c r="F290" s="1">
        <v>0</v>
      </c>
      <c r="G290" s="2">
        <f t="shared" si="8"/>
        <v>35848.739119999998</v>
      </c>
      <c r="H290" s="2">
        <f t="shared" si="9"/>
        <v>0.51999999999679858</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644.48</v>
      </c>
      <c r="D293" s="1">
        <f>'PR-RAS'!E298</f>
        <v>300.3</v>
      </c>
      <c r="E293" s="1">
        <v>0</v>
      </c>
      <c r="F293" s="1">
        <v>0</v>
      </c>
      <c r="G293" s="2">
        <f t="shared" si="8"/>
        <v>363.56335999999993</v>
      </c>
      <c r="H293" s="2">
        <f t="shared" si="9"/>
        <v>0.78000000000002956</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644.48</v>
      </c>
      <c r="D306" s="1">
        <f>'PR-RAS'!E311</f>
        <v>300.3</v>
      </c>
      <c r="E306" s="1">
        <v>0</v>
      </c>
      <c r="F306" s="1">
        <v>0</v>
      </c>
      <c r="G306" s="2">
        <f t="shared" si="8"/>
        <v>379.74939999999998</v>
      </c>
      <c r="H306" s="2">
        <f t="shared" si="9"/>
        <v>0.78000000000002956</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644.48</v>
      </c>
      <c r="D307" s="1">
        <f>'PR-RAS'!E312</f>
        <v>300.3</v>
      </c>
      <c r="E307" s="1">
        <v>0</v>
      </c>
      <c r="F307" s="1">
        <v>0</v>
      </c>
      <c r="G307" s="2">
        <f t="shared" si="8"/>
        <v>380.99447999999995</v>
      </c>
      <c r="H307" s="2">
        <f t="shared" si="9"/>
        <v>0.78000000000002956</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644.48</v>
      </c>
      <c r="D308" s="1">
        <f>'PR-RAS'!E313</f>
        <v>300.3</v>
      </c>
      <c r="E308" s="1">
        <v>0</v>
      </c>
      <c r="F308" s="1">
        <v>0</v>
      </c>
      <c r="G308" s="2">
        <f t="shared" si="8"/>
        <v>382.23955999999998</v>
      </c>
      <c r="H308" s="2">
        <f t="shared" si="9"/>
        <v>0.78000000000002956</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141992.07999999999</v>
      </c>
      <c r="D345" s="1">
        <f>'PR-RAS'!E350</f>
        <v>430549.44999999995</v>
      </c>
      <c r="E345" s="1">
        <v>0</v>
      </c>
      <c r="F345" s="1">
        <v>0</v>
      </c>
      <c r="G345" s="2">
        <f t="shared" si="8"/>
        <v>345063.29711999994</v>
      </c>
      <c r="H345" s="2">
        <f t="shared" si="9"/>
        <v>0.52999999994062819</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104895.51</v>
      </c>
      <c r="D358" s="1">
        <f>'PR-RAS'!E363</f>
        <v>294042.31999999995</v>
      </c>
      <c r="E358" s="1">
        <v>0</v>
      </c>
      <c r="F358" s="1">
        <v>0</v>
      </c>
      <c r="G358" s="2">
        <f t="shared" si="8"/>
        <v>247393.91354999997</v>
      </c>
      <c r="H358" s="2">
        <f t="shared" si="9"/>
        <v>0.80999999995401595</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99022.53</v>
      </c>
      <c r="D359" s="1">
        <f>'PR-RAS'!E364</f>
        <v>243013.83</v>
      </c>
      <c r="E359" s="1">
        <v>0</v>
      </c>
      <c r="F359" s="1">
        <v>0</v>
      </c>
      <c r="G359" s="2">
        <f t="shared" si="8"/>
        <v>209447.96801999997</v>
      </c>
      <c r="H359" s="2">
        <f t="shared" si="9"/>
        <v>0.64000000001396984</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11447.34</v>
      </c>
      <c r="D361" s="1">
        <f>'PR-RAS'!E366</f>
        <v>0</v>
      </c>
      <c r="E361" s="1">
        <v>0</v>
      </c>
      <c r="F361" s="1">
        <v>0</v>
      </c>
      <c r="G361" s="2">
        <f t="shared" si="8"/>
        <v>4121.0424000000003</v>
      </c>
      <c r="H361" s="2">
        <f t="shared" si="9"/>
        <v>0.34000000000014552</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87575.19</v>
      </c>
      <c r="D362" s="1">
        <f>'PR-RAS'!E367</f>
        <v>213560.05</v>
      </c>
      <c r="E362" s="1">
        <v>0</v>
      </c>
      <c r="F362" s="1">
        <v>0</v>
      </c>
      <c r="G362" s="2">
        <f t="shared" si="8"/>
        <v>185804.99969</v>
      </c>
      <c r="H362" s="2">
        <f t="shared" si="9"/>
        <v>0.23999999999068677</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29453.78</v>
      </c>
      <c r="E363" s="1">
        <v>0</v>
      </c>
      <c r="F363" s="1">
        <v>0</v>
      </c>
      <c r="G363" s="2">
        <f t="shared" si="8"/>
        <v>21324.53672</v>
      </c>
      <c r="H363" s="2">
        <f t="shared" si="9"/>
        <v>0.22000000000116415</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5872.98</v>
      </c>
      <c r="D364" s="1">
        <f>'PR-RAS'!E369</f>
        <v>24330.9</v>
      </c>
      <c r="E364" s="1">
        <v>0</v>
      </c>
      <c r="F364" s="1">
        <v>0</v>
      </c>
      <c r="G364" s="2">
        <f t="shared" si="8"/>
        <v>19796.12514</v>
      </c>
      <c r="H364" s="2">
        <f t="shared" si="9"/>
        <v>0.11999999999898137</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0</v>
      </c>
      <c r="D365" s="1">
        <f>'PR-RAS'!E370</f>
        <v>6113.9</v>
      </c>
      <c r="E365" s="1">
        <v>0</v>
      </c>
      <c r="F365" s="1">
        <v>0</v>
      </c>
      <c r="G365" s="2">
        <f t="shared" si="8"/>
        <v>4450.9191999999994</v>
      </c>
      <c r="H365" s="2">
        <f t="shared" si="9"/>
        <v>0.1000000000003638</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5872.98</v>
      </c>
      <c r="D367" s="1">
        <f>'PR-RAS'!E372</f>
        <v>1742</v>
      </c>
      <c r="E367" s="1">
        <v>0</v>
      </c>
      <c r="F367" s="1">
        <v>0</v>
      </c>
      <c r="G367" s="2">
        <f t="shared" si="8"/>
        <v>3424.6546799999996</v>
      </c>
      <c r="H367" s="2">
        <f t="shared" si="9"/>
        <v>2.0000000000436557E-2</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16475</v>
      </c>
      <c r="E371" s="1">
        <v>0</v>
      </c>
      <c r="F371" s="1">
        <v>0</v>
      </c>
      <c r="G371" s="2">
        <f t="shared" si="8"/>
        <v>12191.5</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25985.1</v>
      </c>
      <c r="E373" s="1">
        <v>0</v>
      </c>
      <c r="F373" s="1">
        <v>0</v>
      </c>
      <c r="G373" s="2">
        <f t="shared" si="8"/>
        <v>19332.914399999998</v>
      </c>
      <c r="H373" s="2">
        <f t="shared" si="9"/>
        <v>9.9999999998544808E-2</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25985.1</v>
      </c>
      <c r="E374" s="1">
        <v>0</v>
      </c>
      <c r="F374" s="1">
        <v>0</v>
      </c>
      <c r="G374" s="2">
        <f t="shared" si="8"/>
        <v>19384.884599999998</v>
      </c>
      <c r="H374" s="2">
        <f t="shared" si="9"/>
        <v>9.9999999998544808E-2</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712.49</v>
      </c>
      <c r="E386" s="1">
        <v>0</v>
      </c>
      <c r="F386" s="1">
        <v>0</v>
      </c>
      <c r="G386" s="2">
        <f t="shared" si="8"/>
        <v>548.6173</v>
      </c>
      <c r="H386" s="2">
        <f t="shared" si="9"/>
        <v>0.49000000000000909</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712.49</v>
      </c>
      <c r="E388" s="1">
        <v>0</v>
      </c>
      <c r="F388" s="1">
        <v>0</v>
      </c>
      <c r="G388" s="2">
        <f t="shared" si="8"/>
        <v>551.46726000000001</v>
      </c>
      <c r="H388" s="2">
        <f t="shared" si="9"/>
        <v>0.49000000000000909</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37096.57</v>
      </c>
      <c r="D397" s="1">
        <f>'PR-RAS'!E402</f>
        <v>136507.13</v>
      </c>
      <c r="E397" s="1">
        <v>0</v>
      </c>
      <c r="F397" s="1">
        <v>0</v>
      </c>
      <c r="G397" s="2">
        <f t="shared" si="8"/>
        <v>122803.88868000002</v>
      </c>
      <c r="H397" s="2">
        <f t="shared" si="9"/>
        <v>0.56000000000494765</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37096.57</v>
      </c>
      <c r="D398" s="1">
        <f>'PR-RAS'!E403</f>
        <v>136507.13</v>
      </c>
      <c r="E398" s="1">
        <v>0</v>
      </c>
      <c r="F398" s="1">
        <v>0</v>
      </c>
      <c r="G398" s="2">
        <f t="shared" si="8"/>
        <v>123113.99951000001</v>
      </c>
      <c r="H398" s="2">
        <f t="shared" si="9"/>
        <v>0.56000000000494765</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141347.59999999998</v>
      </c>
      <c r="D403" s="1">
        <f>'PR-RAS'!E408</f>
        <v>430249.14999999997</v>
      </c>
      <c r="E403" s="1">
        <v>0</v>
      </c>
      <c r="F403" s="1">
        <v>0</v>
      </c>
      <c r="G403" s="2">
        <f t="shared" si="8"/>
        <v>402742.05180000002</v>
      </c>
      <c r="H403" s="2">
        <f t="shared" si="9"/>
        <v>0.54999999998835847</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3195049.7</v>
      </c>
      <c r="D405" s="1">
        <f>'PR-RAS'!E410</f>
        <v>3317900.23</v>
      </c>
      <c r="E405" s="1">
        <v>0</v>
      </c>
      <c r="F405" s="1">
        <v>0</v>
      </c>
      <c r="G405" s="2">
        <f t="shared" si="8"/>
        <v>3971663.4646400004</v>
      </c>
      <c r="H405" s="2">
        <f t="shared" si="9"/>
        <v>0.52999999979510903</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8583.01</v>
      </c>
      <c r="D406" s="1">
        <f>'PR-RAS'!E411</f>
        <v>9454.24</v>
      </c>
      <c r="E406" s="1">
        <v>0</v>
      </c>
      <c r="F406" s="1">
        <v>0</v>
      </c>
      <c r="G406" s="2">
        <f t="shared" si="8"/>
        <v>11134.053449999999</v>
      </c>
      <c r="H406" s="2">
        <f t="shared" si="9"/>
        <v>0.25</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940749.58000000007</v>
      </c>
      <c r="D407" s="1">
        <f>'PR-RAS'!E412</f>
        <v>831540.15000000014</v>
      </c>
      <c r="E407" s="1">
        <v>0</v>
      </c>
      <c r="F407" s="1">
        <v>0</v>
      </c>
      <c r="G407" s="2">
        <f t="shared" si="8"/>
        <v>1057154.9312800001</v>
      </c>
      <c r="H407" s="2">
        <f t="shared" si="9"/>
        <v>0.57000000006519258</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587737.25</v>
      </c>
      <c r="D408" s="1">
        <f>'PR-RAS'!E413</f>
        <v>900017.94</v>
      </c>
      <c r="E408" s="1">
        <v>0</v>
      </c>
      <c r="F408" s="1">
        <v>0</v>
      </c>
      <c r="G408" s="2">
        <f t="shared" si="8"/>
        <v>971823.66390999989</v>
      </c>
      <c r="H408" s="2">
        <f t="shared" si="9"/>
        <v>0.31000000005587935</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353012.33000000007</v>
      </c>
      <c r="D409" s="1">
        <f>'PR-RAS'!E414</f>
        <v>0</v>
      </c>
      <c r="E409" s="1">
        <v>0</v>
      </c>
      <c r="F409" s="1">
        <v>0</v>
      </c>
      <c r="G409" s="2">
        <f t="shared" si="8"/>
        <v>144029.03064000001</v>
      </c>
      <c r="H409" s="2">
        <f t="shared" si="9"/>
        <v>0.33000000007450581</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68477.789999999804</v>
      </c>
      <c r="E410" s="1">
        <v>0</v>
      </c>
      <c r="F410" s="1">
        <v>0</v>
      </c>
      <c r="G410" s="2">
        <f t="shared" si="8"/>
        <v>56014.832219999837</v>
      </c>
      <c r="H410" s="2">
        <f t="shared" si="9"/>
        <v>0.21000000019557774</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517756.04999999981</v>
      </c>
      <c r="D411" s="1">
        <f>'PR-RAS'!E416</f>
        <v>978275.69</v>
      </c>
      <c r="E411" s="1">
        <v>0</v>
      </c>
      <c r="F411" s="1">
        <v>0</v>
      </c>
      <c r="G411" s="2">
        <f t="shared" si="8"/>
        <v>1014466.0462999998</v>
      </c>
      <c r="H411" s="2">
        <f t="shared" si="9"/>
        <v>0.35999999986961484</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85497.89</v>
      </c>
      <c r="D413" s="1">
        <f>'PR-RAS'!E418</f>
        <v>33018.839999999997</v>
      </c>
      <c r="E413" s="1">
        <v>0</v>
      </c>
      <c r="F413" s="1">
        <v>0</v>
      </c>
      <c r="G413" s="2">
        <f t="shared" si="8"/>
        <v>62432.654840000003</v>
      </c>
      <c r="H413" s="2">
        <f t="shared" si="9"/>
        <v>0.27000000000407454</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1327.23</v>
      </c>
      <c r="D414" s="1">
        <f>'PR-RAS'!E420</f>
        <v>5972.53</v>
      </c>
      <c r="E414" s="1">
        <v>0</v>
      </c>
      <c r="F414" s="1">
        <v>0</v>
      </c>
      <c r="G414" s="2">
        <f t="shared" si="8"/>
        <v>5481.4557699999996</v>
      </c>
      <c r="H414" s="2">
        <f t="shared" si="9"/>
        <v>0.70000000000027285</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1327.23</v>
      </c>
      <c r="D415" s="1">
        <f>'PR-RAS'!E421</f>
        <v>5972.53</v>
      </c>
      <c r="E415" s="1">
        <v>0</v>
      </c>
      <c r="F415" s="1">
        <v>0</v>
      </c>
      <c r="G415" s="2">
        <f t="shared" si="8"/>
        <v>5494.7280599999995</v>
      </c>
      <c r="H415" s="2">
        <f t="shared" si="9"/>
        <v>0.70000000000027285</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1327.23</v>
      </c>
      <c r="D428" s="1">
        <f>'PR-RAS'!E434</f>
        <v>5972.53</v>
      </c>
      <c r="E428" s="1">
        <v>0</v>
      </c>
      <c r="F428" s="1">
        <v>0</v>
      </c>
      <c r="G428" s="2">
        <f t="shared" si="8"/>
        <v>5667.2678299999998</v>
      </c>
      <c r="H428" s="2">
        <f t="shared" si="9"/>
        <v>0.70000000000027285</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1327.23</v>
      </c>
      <c r="D629" s="1">
        <f>'PR-RAS'!E635</f>
        <v>5972.53</v>
      </c>
      <c r="E629" s="1">
        <v>0</v>
      </c>
      <c r="F629" s="1">
        <v>0</v>
      </c>
      <c r="G629" s="2">
        <f t="shared" si="10"/>
        <v>8334.9981200000002</v>
      </c>
      <c r="H629" s="2">
        <f t="shared" si="11"/>
        <v>0.70000000000027285</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942076.81</v>
      </c>
      <c r="D633" s="1">
        <f>'PR-RAS'!E639</f>
        <v>837512.68000000017</v>
      </c>
      <c r="E633" s="1">
        <v>0</v>
      </c>
      <c r="F633" s="1">
        <v>0</v>
      </c>
      <c r="G633" s="2">
        <f t="shared" si="10"/>
        <v>1654008.5714400003</v>
      </c>
      <c r="H633" s="2">
        <f t="shared" si="11"/>
        <v>0.50999999977648258</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587737.25</v>
      </c>
      <c r="D634" s="1">
        <f>'PR-RAS'!E640</f>
        <v>900017.94</v>
      </c>
      <c r="E634" s="1">
        <v>0</v>
      </c>
      <c r="F634" s="1">
        <v>0</v>
      </c>
      <c r="G634" s="2">
        <f t="shared" si="10"/>
        <v>1511460.3912899999</v>
      </c>
      <c r="H634" s="2">
        <f t="shared" si="11"/>
        <v>0.31000000005587935</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354339.56000000006</v>
      </c>
      <c r="D635" s="1">
        <f>'PR-RAS'!E641</f>
        <v>0</v>
      </c>
      <c r="E635" s="1">
        <v>0</v>
      </c>
      <c r="F635" s="1">
        <v>0</v>
      </c>
      <c r="G635" s="2">
        <f t="shared" si="10"/>
        <v>224651.28104000003</v>
      </c>
      <c r="H635" s="2">
        <f t="shared" si="11"/>
        <v>0.43999999994412065</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62505.259999999776</v>
      </c>
      <c r="E636" s="1">
        <v>0</v>
      </c>
      <c r="F636" s="1">
        <v>0</v>
      </c>
      <c r="G636" s="2">
        <f t="shared" si="10"/>
        <v>79381.680199999711</v>
      </c>
      <c r="H636" s="2">
        <f t="shared" si="11"/>
        <v>0.25999999977648258</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517756.04999999981</v>
      </c>
      <c r="D637" s="1">
        <f>'PR-RAS'!E643</f>
        <v>978275.69</v>
      </c>
      <c r="E637" s="1">
        <v>0</v>
      </c>
      <c r="F637" s="1">
        <v>0</v>
      </c>
      <c r="G637" s="2">
        <f t="shared" si="10"/>
        <v>1573659.5254799998</v>
      </c>
      <c r="H637" s="2">
        <f t="shared" si="11"/>
        <v>0.35999999986961484</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872095.60999999987</v>
      </c>
      <c r="D639" s="1">
        <f>'PR-RAS'!E645</f>
        <v>915770.43000000017</v>
      </c>
      <c r="E639" s="1">
        <v>0</v>
      </c>
      <c r="F639" s="1">
        <v>0</v>
      </c>
      <c r="G639" s="2">
        <f t="shared" si="10"/>
        <v>1724920.0678600001</v>
      </c>
      <c r="H639" s="2">
        <f t="shared" si="11"/>
        <v>0.82000000029802322</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531396.31999999995</v>
      </c>
      <c r="D642" s="1">
        <f>'PR-RAS'!E649</f>
        <v>983209.5</v>
      </c>
      <c r="E642" s="1">
        <v>0</v>
      </c>
      <c r="F642" s="1">
        <v>0</v>
      </c>
      <c r="G642" s="2">
        <f t="shared" si="10"/>
        <v>1601099.6201199999</v>
      </c>
      <c r="H642" s="2">
        <f t="shared" si="11"/>
        <v>0.81999999994877726</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943888.06</v>
      </c>
      <c r="D643" s="1">
        <f>'PR-RAS'!E650</f>
        <v>878599.42</v>
      </c>
      <c r="E643" s="1">
        <v>0</v>
      </c>
      <c r="F643" s="1">
        <v>0</v>
      </c>
      <c r="G643" s="2">
        <f t="shared" si="10"/>
        <v>1734097.7898000004</v>
      </c>
      <c r="H643" s="2">
        <f t="shared" si="11"/>
        <v>0.48000000009778887</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615172.94999999995</v>
      </c>
      <c r="D644" s="1">
        <f>'PR-RAS'!E651</f>
        <v>951819.25</v>
      </c>
      <c r="E644" s="1">
        <v>0</v>
      </c>
      <c r="F644" s="1">
        <v>0</v>
      </c>
      <c r="G644" s="2">
        <f t="shared" si="10"/>
        <v>1619595.7623500002</v>
      </c>
      <c r="H644" s="2">
        <f t="shared" si="11"/>
        <v>0.30000000004656613</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860111.42999999993</v>
      </c>
      <c r="D645" s="1">
        <f>'PR-RAS'!E652</f>
        <v>909989.66999999993</v>
      </c>
      <c r="E645" s="1">
        <v>0</v>
      </c>
      <c r="F645" s="1">
        <v>0</v>
      </c>
      <c r="G645" s="2">
        <f t="shared" si="10"/>
        <v>1725978.4558799998</v>
      </c>
      <c r="H645" s="2">
        <f t="shared" si="11"/>
        <v>0.76000000000931323</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4</v>
      </c>
      <c r="D646" s="1">
        <f>'PR-RAS'!E653</f>
        <v>5</v>
      </c>
      <c r="E646" s="1">
        <v>0</v>
      </c>
      <c r="F646" s="1">
        <v>0</v>
      </c>
      <c r="G646" s="2">
        <f t="shared" si="10"/>
        <v>9.0300000000000011</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4</v>
      </c>
      <c r="D648" s="1">
        <f>'PR-RAS'!E655</f>
        <v>5</v>
      </c>
      <c r="E648" s="1">
        <v>0</v>
      </c>
      <c r="F648" s="1">
        <v>0</v>
      </c>
      <c r="G648" s="2">
        <f t="shared" si="10"/>
        <v>9.0579999999999998</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404873.51</v>
      </c>
      <c r="D654" s="1">
        <f>'PR-RAS'!E661</f>
        <v>387170.28</v>
      </c>
      <c r="E654" s="1">
        <v>0</v>
      </c>
      <c r="F654" s="1">
        <v>0</v>
      </c>
      <c r="G654" s="2">
        <f t="shared" si="10"/>
        <v>770026.78771000006</v>
      </c>
      <c r="H654" s="2">
        <f t="shared" si="11"/>
        <v>0.77000000001862645</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39.82</v>
      </c>
      <c r="D655" s="1">
        <f>'PR-RAS'!E662</f>
        <v>177.57</v>
      </c>
      <c r="E655" s="1">
        <v>0</v>
      </c>
      <c r="F655" s="1">
        <v>0</v>
      </c>
      <c r="G655" s="2">
        <f t="shared" si="10"/>
        <v>258.30383999999998</v>
      </c>
      <c r="H655" s="2">
        <f t="shared" si="11"/>
        <v>0.61000000000000654</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4992.04</v>
      </c>
      <c r="D658" s="1">
        <f>'PR-RAS'!E665</f>
        <v>19500</v>
      </c>
      <c r="E658" s="1">
        <v>0</v>
      </c>
      <c r="F658" s="1">
        <v>0</v>
      </c>
      <c r="G658" s="2">
        <f t="shared" si="10"/>
        <v>28902.770280000001</v>
      </c>
      <c r="H658" s="2">
        <f t="shared" si="11"/>
        <v>3.999999999996362E-2</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3255.83</v>
      </c>
      <c r="D662" s="1">
        <f>'PR-RAS'!E669</f>
        <v>4052.64</v>
      </c>
      <c r="E662" s="1">
        <v>0</v>
      </c>
      <c r="F662" s="1">
        <v>0</v>
      </c>
      <c r="G662" s="2">
        <f t="shared" si="10"/>
        <v>7509.6937100000005</v>
      </c>
      <c r="H662" s="2">
        <f t="shared" si="11"/>
        <v>0.53000000000020009</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0</v>
      </c>
      <c r="D711" s="1">
        <f>'PR-RAS'!E718</f>
        <v>0</v>
      </c>
      <c r="E711" s="1">
        <v>0</v>
      </c>
      <c r="F711" s="1">
        <v>0</v>
      </c>
      <c r="G711" s="2">
        <f t="shared" si="10"/>
        <v>0</v>
      </c>
      <c r="H711" s="2">
        <f t="shared" si="11"/>
        <v>0</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8295.89</v>
      </c>
      <c r="D715" s="1">
        <f>'PR-RAS'!E722</f>
        <v>8826.25</v>
      </c>
      <c r="E715" s="1">
        <v>0</v>
      </c>
      <c r="F715" s="1">
        <v>0</v>
      </c>
      <c r="G715" s="2">
        <f t="shared" si="10"/>
        <v>18527.150459999997</v>
      </c>
      <c r="H715" s="2">
        <f t="shared" si="11"/>
        <v>0.36000000000058208</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3873.02</v>
      </c>
      <c r="D718" s="1">
        <f>'PR-RAS'!E725</f>
        <v>4619.84</v>
      </c>
      <c r="E718" s="1">
        <v>0</v>
      </c>
      <c r="F718" s="1">
        <v>0</v>
      </c>
      <c r="G718" s="2">
        <f t="shared" si="10"/>
        <v>9401.8058999999994</v>
      </c>
      <c r="H718" s="2">
        <f t="shared" si="11"/>
        <v>0.17999999999983629</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159.27000000000001</v>
      </c>
      <c r="D752" s="1">
        <f>'PR-RAS'!E759</f>
        <v>610.47</v>
      </c>
      <c r="E752" s="1">
        <v>0</v>
      </c>
      <c r="F752" s="1">
        <v>0</v>
      </c>
      <c r="G752" s="2">
        <f t="shared" si="10"/>
        <v>1036.5377100000001</v>
      </c>
      <c r="H752" s="2">
        <f t="shared" si="11"/>
        <v>0.74000000000003752</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3813</v>
      </c>
      <c r="D766" s="1">
        <f>'PR-RAS'!E773</f>
        <v>0</v>
      </c>
      <c r="E766" s="1">
        <v>0</v>
      </c>
      <c r="F766" s="1">
        <v>0</v>
      </c>
      <c r="G766" s="2">
        <f t="shared" si="10"/>
        <v>2916.9450000000002</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4098.78</v>
      </c>
      <c r="D809" s="1">
        <f>'PR-RAS'!E816</f>
        <v>2541.3200000000002</v>
      </c>
      <c r="E809" s="1">
        <v>0</v>
      </c>
      <c r="F809" s="1">
        <v>0</v>
      </c>
      <c r="G809" s="2">
        <f t="shared" si="10"/>
        <v>7418.5873600000004</v>
      </c>
      <c r="H809" s="2">
        <f t="shared" si="11"/>
        <v>0.54000000000041837</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13272.27</v>
      </c>
      <c r="D812" s="1">
        <f>'PR-RAS'!E819</f>
        <v>16350</v>
      </c>
      <c r="E812" s="1">
        <v>0</v>
      </c>
      <c r="F812" s="1">
        <v>0</v>
      </c>
      <c r="G812" s="2">
        <f t="shared" si="18"/>
        <v>37283.510970000003</v>
      </c>
      <c r="H812" s="2">
        <f t="shared" si="19"/>
        <v>0.27000000000043656</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5043.47</v>
      </c>
      <c r="D814" s="1">
        <f>'PR-RAS'!E821</f>
        <v>5410</v>
      </c>
      <c r="E814" s="1">
        <v>0</v>
      </c>
      <c r="F814" s="1">
        <v>0</v>
      </c>
      <c r="G814" s="2">
        <f t="shared" si="18"/>
        <v>12897.001109999999</v>
      </c>
      <c r="H814" s="2">
        <f t="shared" si="19"/>
        <v>0.47000000000025466</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1858.12</v>
      </c>
      <c r="D816" s="1">
        <f>'PR-RAS'!E823</f>
        <v>398.16</v>
      </c>
      <c r="E816" s="1">
        <v>0</v>
      </c>
      <c r="F816" s="1">
        <v>0</v>
      </c>
      <c r="G816" s="2">
        <f t="shared" si="18"/>
        <v>2163.3685999999998</v>
      </c>
      <c r="H816" s="2">
        <f t="shared" si="19"/>
        <v>0.27999999999991587</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1327.23</v>
      </c>
      <c r="D843" s="1">
        <f>'PR-RAS'!E850</f>
        <v>5972.53</v>
      </c>
      <c r="E843" s="1">
        <v>0</v>
      </c>
      <c r="F843" s="1">
        <v>0</v>
      </c>
      <c r="G843" s="2">
        <f t="shared" si="18"/>
        <v>11175.268179999999</v>
      </c>
      <c r="H843" s="2">
        <f t="shared" si="19"/>
        <v>0.70000000000027285</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18209.990000000002</v>
      </c>
      <c r="D1480" s="5"/>
      <c r="E1480" s="5">
        <v>0</v>
      </c>
      <c r="F1480" s="5">
        <v>0</v>
      </c>
      <c r="G1480" s="6">
        <f t="shared" ref="G1480:G1580" si="34">B1480/1000*C1480</f>
        <v>18.209990000000001</v>
      </c>
      <c r="H1480" s="6">
        <f t="shared" ref="H1480:H1580" si="35">ABS(C1480-ROUND(C1480,0))</f>
        <v>9.9999999983992893E-3</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782503.16999999993</v>
      </c>
      <c r="D1481" s="1">
        <v>0</v>
      </c>
      <c r="E1481" s="1">
        <v>0</v>
      </c>
      <c r="F1481" s="1">
        <v>0</v>
      </c>
      <c r="G1481" s="2">
        <f t="shared" si="34"/>
        <v>1565.0063399999999</v>
      </c>
      <c r="H1481" s="2">
        <f t="shared" si="35"/>
        <v>0.16999999992549419</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351953.71999999991</v>
      </c>
      <c r="D1483" s="1">
        <v>0</v>
      </c>
      <c r="E1483" s="1">
        <v>0</v>
      </c>
      <c r="F1483" s="1">
        <v>0</v>
      </c>
      <c r="G1483" s="2">
        <f t="shared" si="34"/>
        <v>1407.8148799999997</v>
      </c>
      <c r="H1483" s="2">
        <f t="shared" si="35"/>
        <v>0.28000000008614734</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59087.08</v>
      </c>
      <c r="D1484" s="1">
        <v>0</v>
      </c>
      <c r="E1484" s="1">
        <v>0</v>
      </c>
      <c r="F1484" s="1">
        <v>0</v>
      </c>
      <c r="G1484" s="2">
        <f t="shared" si="34"/>
        <v>295.43540000000002</v>
      </c>
      <c r="H1484" s="2">
        <f t="shared" si="35"/>
        <v>8.000000000174623E-2</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262306.98</v>
      </c>
      <c r="D1485" s="1">
        <v>0</v>
      </c>
      <c r="E1485" s="1">
        <v>0</v>
      </c>
      <c r="F1485" s="1">
        <v>0</v>
      </c>
      <c r="G1485" s="2">
        <f t="shared" si="34"/>
        <v>1573.8418799999999</v>
      </c>
      <c r="H1485" s="2">
        <f t="shared" si="35"/>
        <v>2.0000000018626451E-2</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961.05</v>
      </c>
      <c r="D1486" s="1">
        <v>0</v>
      </c>
      <c r="E1486" s="1">
        <v>0</v>
      </c>
      <c r="F1486" s="1">
        <v>0</v>
      </c>
      <c r="G1486" s="2">
        <f t="shared" si="34"/>
        <v>6.7273499999999995</v>
      </c>
      <c r="H1486" s="2">
        <f t="shared" si="35"/>
        <v>4.9999999999954525E-2</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610.47</v>
      </c>
      <c r="D1487" s="1">
        <v>0</v>
      </c>
      <c r="E1487" s="1">
        <v>0</v>
      </c>
      <c r="F1487" s="1">
        <v>0</v>
      </c>
      <c r="G1487" s="2">
        <f t="shared" si="34"/>
        <v>4.8837600000000005</v>
      </c>
      <c r="H1487" s="2">
        <f t="shared" si="35"/>
        <v>0.47000000000002728</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132.72</v>
      </c>
      <c r="D1489" s="1">
        <v>0</v>
      </c>
      <c r="E1489" s="1">
        <v>0</v>
      </c>
      <c r="F1489" s="1">
        <v>0</v>
      </c>
      <c r="G1489" s="2">
        <f t="shared" si="34"/>
        <v>1.3271999999999999</v>
      </c>
      <c r="H1489" s="2">
        <f t="shared" si="35"/>
        <v>0.28000000000000114</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28855.42</v>
      </c>
      <c r="D1491" s="1">
        <v>0</v>
      </c>
      <c r="E1491" s="1">
        <v>0</v>
      </c>
      <c r="F1491" s="1">
        <v>0</v>
      </c>
      <c r="G1491" s="2">
        <f t="shared" si="34"/>
        <v>346.26504</v>
      </c>
      <c r="H1491" s="2">
        <f t="shared" si="35"/>
        <v>0.41999999999825377</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430549.45</v>
      </c>
      <c r="D1492" s="1">
        <v>0</v>
      </c>
      <c r="E1492" s="1">
        <v>0</v>
      </c>
      <c r="F1492" s="1">
        <v>0</v>
      </c>
      <c r="G1492" s="2">
        <f t="shared" si="34"/>
        <v>5597.1428500000002</v>
      </c>
      <c r="H1492" s="2">
        <f t="shared" si="35"/>
        <v>0.45000000001164153</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794354.46</v>
      </c>
      <c r="D1499" s="1">
        <v>0</v>
      </c>
      <c r="E1499" s="1">
        <v>0</v>
      </c>
      <c r="F1499" s="1">
        <v>0</v>
      </c>
      <c r="G1499" s="2">
        <f t="shared" si="34"/>
        <v>15887.0892</v>
      </c>
      <c r="H1499" s="2">
        <f t="shared" si="35"/>
        <v>0.4599999999627471</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363805.00999999995</v>
      </c>
      <c r="D1501" s="1">
        <v>0</v>
      </c>
      <c r="E1501" s="1">
        <v>0</v>
      </c>
      <c r="F1501" s="1">
        <v>0</v>
      </c>
      <c r="G1501" s="2">
        <f t="shared" si="34"/>
        <v>8003.7102199999981</v>
      </c>
      <c r="H1501" s="2">
        <f t="shared" si="35"/>
        <v>9.9999999511055648E-3</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59087.08</v>
      </c>
      <c r="D1502" s="1">
        <v>0</v>
      </c>
      <c r="E1502" s="1">
        <v>0</v>
      </c>
      <c r="F1502" s="1">
        <v>0</v>
      </c>
      <c r="G1502" s="2">
        <f t="shared" si="34"/>
        <v>1359.0028400000001</v>
      </c>
      <c r="H1502" s="2">
        <f t="shared" si="35"/>
        <v>8.000000000174623E-2</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279645.45</v>
      </c>
      <c r="D1503" s="1">
        <v>0</v>
      </c>
      <c r="E1503" s="1">
        <v>0</v>
      </c>
      <c r="F1503" s="1">
        <v>0</v>
      </c>
      <c r="G1503" s="2">
        <f t="shared" si="34"/>
        <v>6711.4908000000005</v>
      </c>
      <c r="H1503" s="2">
        <f t="shared" si="35"/>
        <v>0.45000000001164153</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961.05</v>
      </c>
      <c r="D1504" s="1">
        <v>0</v>
      </c>
      <c r="E1504" s="1">
        <v>0</v>
      </c>
      <c r="F1504" s="1">
        <v>0</v>
      </c>
      <c r="G1504" s="2">
        <f t="shared" si="34"/>
        <v>24.026250000000001</v>
      </c>
      <c r="H1504" s="2">
        <f t="shared" si="35"/>
        <v>4.9999999999954525E-2</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610.47</v>
      </c>
      <c r="D1505" s="1">
        <v>0</v>
      </c>
      <c r="E1505" s="1">
        <v>0</v>
      </c>
      <c r="F1505" s="1">
        <v>0</v>
      </c>
      <c r="G1505" s="2">
        <f t="shared" si="34"/>
        <v>15.87222</v>
      </c>
      <c r="H1505" s="2">
        <f t="shared" si="35"/>
        <v>0.47000000000002728</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132.72</v>
      </c>
      <c r="D1507" s="1">
        <v>0</v>
      </c>
      <c r="E1507" s="1">
        <v>0</v>
      </c>
      <c r="F1507" s="1">
        <v>0</v>
      </c>
      <c r="G1507" s="2">
        <f t="shared" si="34"/>
        <v>3.7161599999999999</v>
      </c>
      <c r="H1507" s="2">
        <f t="shared" si="35"/>
        <v>0.28000000000000114</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23368.240000000002</v>
      </c>
      <c r="D1509" s="1">
        <v>0</v>
      </c>
      <c r="E1509" s="1">
        <v>0</v>
      </c>
      <c r="F1509" s="1">
        <v>0</v>
      </c>
      <c r="G1509" s="2">
        <f t="shared" si="34"/>
        <v>701.04719999999998</v>
      </c>
      <c r="H1509" s="2">
        <f t="shared" si="35"/>
        <v>0.24000000000160071</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430549.45</v>
      </c>
      <c r="D1510" s="1">
        <v>0</v>
      </c>
      <c r="E1510" s="1">
        <v>0</v>
      </c>
      <c r="F1510" s="1">
        <v>0</v>
      </c>
      <c r="G1510" s="2">
        <f t="shared" si="34"/>
        <v>13347.032950000001</v>
      </c>
      <c r="H1510" s="2">
        <f t="shared" si="35"/>
        <v>0.45000000001164153</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6358.6999999999534</v>
      </c>
      <c r="D1517" s="1">
        <v>0</v>
      </c>
      <c r="E1517" s="1">
        <v>0</v>
      </c>
      <c r="F1517" s="1">
        <v>0</v>
      </c>
      <c r="G1517" s="2">
        <f t="shared" si="34"/>
        <v>241.63059999999822</v>
      </c>
      <c r="H1517" s="2">
        <f t="shared" si="35"/>
        <v>0.30000000004656613</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6358.7</v>
      </c>
      <c r="D1576" s="1">
        <v>0</v>
      </c>
      <c r="E1576" s="1">
        <v>0</v>
      </c>
      <c r="F1576" s="1">
        <v>0</v>
      </c>
      <c r="G1576" s="2">
        <f t="shared" si="34"/>
        <v>616.79390000000001</v>
      </c>
      <c r="H1576" s="2">
        <f t="shared" si="35"/>
        <v>0.3000000000001819</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6358.7</v>
      </c>
      <c r="D1578" s="1">
        <v>0</v>
      </c>
      <c r="E1578" s="1">
        <v>0</v>
      </c>
      <c r="F1578" s="1">
        <v>0</v>
      </c>
      <c r="G1578" s="2">
        <f t="shared" si="34"/>
        <v>629.51130000000001</v>
      </c>
      <c r="H1578" s="2">
        <f t="shared" si="35"/>
        <v>0.3000000000001819</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3301</v>
      </c>
      <c r="B1" s="362"/>
      <c r="C1" s="362"/>
    </row>
    <row r="2" spans="1:17" ht="33" customHeight="1" x14ac:dyDescent="0.2">
      <c r="A2" s="363" t="s">
        <v>3302</v>
      </c>
      <c r="B2" s="364"/>
      <c r="C2" s="361"/>
      <c r="D2" s="4"/>
      <c r="E2" s="4"/>
      <c r="F2" s="4"/>
      <c r="G2" s="4"/>
      <c r="H2" s="4"/>
      <c r="I2" s="4"/>
      <c r="J2" s="4"/>
      <c r="K2" s="4"/>
      <c r="L2" s="4"/>
      <c r="M2" s="4"/>
      <c r="N2" s="4"/>
      <c r="O2" s="4"/>
      <c r="P2" s="4"/>
      <c r="Q2" s="4"/>
    </row>
    <row r="3" spans="1:17" ht="18.75" customHeight="1" x14ac:dyDescent="0.2">
      <c r="A3" s="202" t="s">
        <v>3303</v>
      </c>
      <c r="B3" s="365" t="s">
        <v>3304</v>
      </c>
      <c r="C3" s="361"/>
      <c r="D3" s="4"/>
      <c r="E3" s="4"/>
      <c r="F3" s="4"/>
      <c r="G3" s="4"/>
      <c r="H3" s="4"/>
      <c r="I3" s="4"/>
      <c r="J3" s="4"/>
      <c r="K3" s="4"/>
      <c r="L3" s="4"/>
      <c r="M3" s="4"/>
      <c r="N3" s="4"/>
      <c r="O3" s="4"/>
      <c r="P3" s="4"/>
      <c r="Q3" s="4"/>
    </row>
    <row r="4" spans="1:17" ht="37.5" hidden="1" customHeight="1" x14ac:dyDescent="0.2">
      <c r="A4" s="203" t="s">
        <v>3305</v>
      </c>
      <c r="B4" s="360" t="s">
        <v>3306</v>
      </c>
      <c r="C4" s="361"/>
      <c r="D4" s="4"/>
      <c r="E4" s="4"/>
      <c r="F4" s="4"/>
      <c r="G4" s="4"/>
      <c r="H4" s="4"/>
      <c r="I4" s="4"/>
      <c r="J4" s="4"/>
      <c r="K4" s="4"/>
      <c r="L4" s="4"/>
      <c r="M4" s="4"/>
      <c r="N4" s="4"/>
      <c r="O4" s="4"/>
      <c r="P4" s="4"/>
      <c r="Q4" s="4"/>
    </row>
    <row r="5" spans="1:17" ht="48" hidden="1" customHeight="1" x14ac:dyDescent="0.2">
      <c r="A5" s="203" t="s">
        <v>3305</v>
      </c>
      <c r="B5" s="360" t="s">
        <v>3307</v>
      </c>
      <c r="C5" s="361"/>
      <c r="D5" s="4"/>
      <c r="E5" s="4"/>
      <c r="F5" s="4"/>
      <c r="G5" s="4"/>
      <c r="H5" s="4"/>
      <c r="I5" s="4"/>
      <c r="J5" s="4"/>
      <c r="K5" s="4"/>
      <c r="L5" s="4"/>
      <c r="M5" s="4"/>
      <c r="N5" s="4"/>
      <c r="O5" s="4"/>
      <c r="P5" s="4"/>
      <c r="Q5" s="4"/>
    </row>
    <row r="6" spans="1:17" ht="59.25" hidden="1" customHeight="1" x14ac:dyDescent="0.2">
      <c r="A6" s="203" t="s">
        <v>3305</v>
      </c>
      <c r="B6" s="360" t="s">
        <v>3308</v>
      </c>
      <c r="C6" s="361"/>
      <c r="D6" s="4"/>
      <c r="E6" s="4"/>
      <c r="F6" s="4"/>
      <c r="G6" s="4"/>
      <c r="H6" s="4"/>
      <c r="I6" s="4"/>
      <c r="J6" s="4"/>
      <c r="K6" s="4"/>
      <c r="L6" s="4"/>
      <c r="M6" s="4"/>
      <c r="N6" s="4"/>
      <c r="O6" s="4"/>
      <c r="P6" s="4"/>
      <c r="Q6" s="4"/>
    </row>
    <row r="7" spans="1:17" ht="48" hidden="1" customHeight="1" x14ac:dyDescent="0.2">
      <c r="A7" s="203" t="s">
        <v>3309</v>
      </c>
      <c r="B7" s="360" t="s">
        <v>3310</v>
      </c>
      <c r="C7" s="361"/>
      <c r="D7" s="4"/>
      <c r="E7" s="4"/>
      <c r="F7" s="4"/>
      <c r="G7" s="4"/>
      <c r="H7" s="4"/>
      <c r="I7" s="4"/>
      <c r="J7" s="4"/>
      <c r="K7" s="4"/>
      <c r="L7" s="4"/>
      <c r="M7" s="4"/>
      <c r="N7" s="4"/>
      <c r="O7" s="4"/>
      <c r="P7" s="4"/>
      <c r="Q7" s="4"/>
    </row>
    <row r="8" spans="1:17" ht="41.25" hidden="1" customHeight="1" x14ac:dyDescent="0.2">
      <c r="A8" s="203" t="s">
        <v>3311</v>
      </c>
      <c r="B8" s="360" t="s">
        <v>3312</v>
      </c>
      <c r="C8" s="361"/>
      <c r="D8" s="4"/>
      <c r="E8" s="4"/>
      <c r="F8" s="4"/>
      <c r="G8" s="4"/>
      <c r="H8" s="4"/>
      <c r="I8" s="4"/>
      <c r="J8" s="4"/>
      <c r="K8" s="4"/>
      <c r="L8" s="4"/>
      <c r="M8" s="4"/>
      <c r="N8" s="4"/>
      <c r="O8" s="4"/>
      <c r="P8" s="4"/>
      <c r="Q8" s="4"/>
    </row>
    <row r="9" spans="1:17" ht="59.25" hidden="1" customHeight="1" x14ac:dyDescent="0.2">
      <c r="A9" s="203" t="s">
        <v>3313</v>
      </c>
      <c r="B9" s="360" t="s">
        <v>3314</v>
      </c>
      <c r="C9" s="361"/>
      <c r="D9" s="4"/>
      <c r="E9" s="4"/>
      <c r="F9" s="4"/>
      <c r="G9" s="4"/>
      <c r="H9" s="4"/>
      <c r="I9" s="4"/>
      <c r="J9" s="4"/>
      <c r="K9" s="4"/>
      <c r="L9" s="4"/>
      <c r="M9" s="4"/>
      <c r="N9" s="4"/>
      <c r="O9" s="4"/>
      <c r="P9" s="4"/>
      <c r="Q9" s="4"/>
    </row>
    <row r="10" spans="1:17" ht="61.5" hidden="1" customHeight="1" x14ac:dyDescent="0.2">
      <c r="A10" s="203" t="s">
        <v>3313</v>
      </c>
      <c r="B10" s="360" t="s">
        <v>3315</v>
      </c>
      <c r="C10" s="361"/>
      <c r="D10" s="4"/>
      <c r="E10" s="4"/>
      <c r="F10" s="4"/>
      <c r="G10" s="4"/>
      <c r="H10" s="4"/>
      <c r="I10" s="4"/>
      <c r="J10" s="4"/>
      <c r="K10" s="4"/>
      <c r="L10" s="4"/>
      <c r="M10" s="4"/>
      <c r="N10" s="4"/>
      <c r="O10" s="4"/>
      <c r="P10" s="4"/>
      <c r="Q10" s="4"/>
    </row>
    <row r="11" spans="1:17" ht="43.5" hidden="1" customHeight="1" x14ac:dyDescent="0.2">
      <c r="A11" s="203" t="s">
        <v>3313</v>
      </c>
      <c r="B11" s="360" t="s">
        <v>3316</v>
      </c>
      <c r="C11" s="361"/>
      <c r="D11" s="4"/>
      <c r="E11" s="4"/>
      <c r="F11" s="4"/>
      <c r="G11" s="4"/>
      <c r="H11" s="4"/>
      <c r="I11" s="4"/>
      <c r="J11" s="4"/>
      <c r="K11" s="4"/>
      <c r="L11" s="4"/>
      <c r="M11" s="4"/>
      <c r="N11" s="4"/>
      <c r="O11" s="4"/>
      <c r="P11" s="4"/>
      <c r="Q11" s="4"/>
    </row>
    <row r="12" spans="1:17" ht="27.75" hidden="1" customHeight="1" x14ac:dyDescent="0.2">
      <c r="A12" s="203" t="s">
        <v>3317</v>
      </c>
      <c r="B12" s="360" t="s">
        <v>3318</v>
      </c>
      <c r="C12" s="361"/>
      <c r="D12" s="4"/>
      <c r="E12" s="4"/>
      <c r="F12" s="4"/>
      <c r="G12" s="4"/>
      <c r="H12" s="4"/>
      <c r="I12" s="4"/>
      <c r="J12" s="4"/>
      <c r="K12" s="4"/>
      <c r="L12" s="4"/>
      <c r="M12" s="4"/>
      <c r="N12" s="4"/>
      <c r="O12" s="4"/>
      <c r="P12" s="4"/>
      <c r="Q12" s="4"/>
    </row>
    <row r="13" spans="1:17" ht="27.75" hidden="1" customHeight="1" x14ac:dyDescent="0.2">
      <c r="A13" s="203" t="s">
        <v>3319</v>
      </c>
      <c r="B13" s="360" t="s">
        <v>3320</v>
      </c>
      <c r="C13" s="361"/>
      <c r="D13" s="4"/>
      <c r="E13" s="4"/>
      <c r="F13" s="4"/>
      <c r="G13" s="4"/>
      <c r="H13" s="4"/>
      <c r="I13" s="4"/>
      <c r="J13" s="4"/>
      <c r="K13" s="4"/>
      <c r="L13" s="4"/>
      <c r="M13" s="4"/>
      <c r="N13" s="4"/>
      <c r="O13" s="4"/>
      <c r="P13" s="4"/>
      <c r="Q13" s="4"/>
    </row>
    <row r="14" spans="1:17" ht="45.75" hidden="1" customHeight="1" x14ac:dyDescent="0.2">
      <c r="A14" s="203" t="s">
        <v>3321</v>
      </c>
      <c r="B14" s="360" t="s">
        <v>3322</v>
      </c>
      <c r="C14" s="361"/>
      <c r="D14" s="4"/>
      <c r="E14" s="4"/>
      <c r="F14" s="4"/>
      <c r="G14" s="4"/>
      <c r="H14" s="4"/>
      <c r="I14" s="4"/>
      <c r="J14" s="4"/>
      <c r="K14" s="4"/>
      <c r="L14" s="4"/>
      <c r="M14" s="4"/>
      <c r="N14" s="4"/>
      <c r="O14" s="4"/>
      <c r="P14" s="4"/>
      <c r="Q14" s="4"/>
    </row>
    <row r="15" spans="1:17" ht="45.75" hidden="1" customHeight="1" x14ac:dyDescent="0.2">
      <c r="A15" s="203" t="s">
        <v>3323</v>
      </c>
      <c r="B15" s="360" t="s">
        <v>3324</v>
      </c>
      <c r="C15" s="361"/>
      <c r="D15" s="4"/>
      <c r="E15" s="4"/>
      <c r="F15" s="4"/>
      <c r="G15" s="4"/>
      <c r="H15" s="4"/>
      <c r="I15" s="4"/>
      <c r="J15" s="4"/>
      <c r="K15" s="4"/>
      <c r="L15" s="4"/>
      <c r="M15" s="4"/>
      <c r="N15" s="4"/>
      <c r="O15" s="4"/>
      <c r="P15" s="4"/>
      <c r="Q15" s="4"/>
    </row>
    <row r="16" spans="1:17" ht="51" hidden="1" customHeight="1" x14ac:dyDescent="0.2">
      <c r="A16" s="203" t="s">
        <v>3325</v>
      </c>
      <c r="B16" s="360" t="s">
        <v>3326</v>
      </c>
      <c r="C16" s="361"/>
      <c r="D16" s="4"/>
      <c r="E16" s="4"/>
      <c r="F16" s="4"/>
      <c r="G16" s="4"/>
      <c r="H16" s="4"/>
      <c r="I16" s="4"/>
      <c r="J16" s="4"/>
      <c r="K16" s="4"/>
      <c r="L16" s="4"/>
      <c r="M16" s="4"/>
      <c r="N16" s="4"/>
      <c r="O16" s="4"/>
      <c r="P16" s="4"/>
      <c r="Q16" s="4"/>
    </row>
    <row r="17" spans="1:17" ht="27.75" hidden="1" customHeight="1" x14ac:dyDescent="0.2">
      <c r="A17" s="203" t="s">
        <v>3327</v>
      </c>
      <c r="B17" s="360" t="s">
        <v>3328</v>
      </c>
      <c r="C17" s="361"/>
      <c r="D17" s="4"/>
      <c r="E17" s="4"/>
      <c r="F17" s="4"/>
      <c r="G17" s="4"/>
      <c r="H17" s="4"/>
      <c r="I17" s="4"/>
      <c r="J17" s="4"/>
      <c r="K17" s="4"/>
      <c r="L17" s="4"/>
      <c r="M17" s="4"/>
      <c r="N17" s="4"/>
      <c r="O17" s="4"/>
      <c r="P17" s="4"/>
      <c r="Q17" s="4"/>
    </row>
    <row r="18" spans="1:17" ht="27.75" hidden="1" customHeight="1" x14ac:dyDescent="0.2">
      <c r="A18" s="203" t="s">
        <v>3329</v>
      </c>
      <c r="B18" s="360" t="s">
        <v>3330</v>
      </c>
      <c r="C18" s="361"/>
      <c r="D18" s="4"/>
      <c r="E18" s="4"/>
      <c r="F18" s="4"/>
      <c r="G18" s="4"/>
      <c r="H18" s="4"/>
      <c r="I18" s="4"/>
      <c r="J18" s="4"/>
      <c r="K18" s="4"/>
      <c r="L18" s="4"/>
      <c r="M18" s="4"/>
      <c r="N18" s="4"/>
      <c r="O18" s="4"/>
      <c r="P18" s="4"/>
      <c r="Q18" s="4"/>
    </row>
    <row r="19" spans="1:17" ht="45" hidden="1" customHeight="1" x14ac:dyDescent="0.2">
      <c r="A19" s="203" t="s">
        <v>3329</v>
      </c>
      <c r="B19" s="360" t="s">
        <v>3331</v>
      </c>
      <c r="C19" s="361"/>
      <c r="D19" s="4"/>
      <c r="E19" s="4"/>
      <c r="F19" s="4"/>
      <c r="G19" s="4"/>
      <c r="H19" s="4"/>
      <c r="I19" s="4"/>
      <c r="J19" s="4"/>
      <c r="K19" s="4"/>
      <c r="L19" s="4"/>
      <c r="M19" s="4"/>
      <c r="N19" s="4"/>
      <c r="O19" s="4"/>
      <c r="P19" s="4"/>
      <c r="Q19" s="4"/>
    </row>
    <row r="20" spans="1:17" ht="45" hidden="1" customHeight="1" x14ac:dyDescent="0.2">
      <c r="A20" s="203" t="s">
        <v>3332</v>
      </c>
      <c r="B20" s="360" t="s">
        <v>3333</v>
      </c>
      <c r="C20" s="361"/>
      <c r="D20" s="4"/>
      <c r="E20" s="4"/>
      <c r="F20" s="4"/>
      <c r="G20" s="4"/>
      <c r="H20" s="4"/>
      <c r="I20" s="4"/>
      <c r="J20" s="4"/>
      <c r="K20" s="4"/>
      <c r="L20" s="4"/>
      <c r="M20" s="4"/>
      <c r="N20" s="4"/>
      <c r="O20" s="4"/>
      <c r="P20" s="4"/>
      <c r="Q20" s="4"/>
    </row>
    <row r="21" spans="1:17" ht="30" hidden="1" customHeight="1" x14ac:dyDescent="0.2">
      <c r="A21" s="203" t="s">
        <v>3334</v>
      </c>
      <c r="B21" s="360" t="s">
        <v>3335</v>
      </c>
      <c r="C21" s="361"/>
      <c r="D21" s="4"/>
      <c r="E21" s="4"/>
      <c r="F21" s="4"/>
      <c r="G21" s="4"/>
      <c r="H21" s="4"/>
      <c r="I21" s="4"/>
      <c r="J21" s="4"/>
      <c r="K21" s="4"/>
      <c r="L21" s="4"/>
      <c r="M21" s="4"/>
      <c r="N21" s="4"/>
      <c r="O21" s="4"/>
      <c r="P21" s="4"/>
      <c r="Q21" s="4"/>
    </row>
    <row r="22" spans="1:17" ht="30" hidden="1" customHeight="1" x14ac:dyDescent="0.2">
      <c r="A22" s="203" t="s">
        <v>3336</v>
      </c>
      <c r="B22" s="360" t="s">
        <v>3337</v>
      </c>
      <c r="C22" s="361"/>
      <c r="D22" s="4"/>
      <c r="E22" s="4"/>
      <c r="F22" s="4"/>
      <c r="G22" s="4"/>
      <c r="H22" s="4"/>
      <c r="I22" s="4"/>
      <c r="J22" s="4"/>
      <c r="K22" s="4"/>
      <c r="L22" s="4"/>
      <c r="M22" s="4"/>
      <c r="N22" s="4"/>
      <c r="O22" s="4"/>
      <c r="P22" s="4"/>
      <c r="Q22" s="4"/>
    </row>
    <row r="23" spans="1:17" ht="30" hidden="1" customHeight="1" x14ac:dyDescent="0.2">
      <c r="A23" s="203" t="s">
        <v>3338</v>
      </c>
      <c r="B23" s="360" t="s">
        <v>3339</v>
      </c>
      <c r="C23" s="361"/>
      <c r="D23" s="4"/>
      <c r="E23" s="4"/>
      <c r="F23" s="4"/>
      <c r="G23" s="4"/>
      <c r="H23" s="4"/>
      <c r="I23" s="4"/>
      <c r="J23" s="4"/>
      <c r="K23" s="4"/>
      <c r="L23" s="4"/>
      <c r="M23" s="4"/>
      <c r="N23" s="4"/>
      <c r="O23" s="4"/>
      <c r="P23" s="4"/>
      <c r="Q23" s="4"/>
    </row>
    <row r="24" spans="1:17" ht="30" hidden="1" customHeight="1" x14ac:dyDescent="0.2">
      <c r="A24" s="203" t="s">
        <v>3340</v>
      </c>
      <c r="B24" s="360" t="s">
        <v>3341</v>
      </c>
      <c r="C24" s="361"/>
      <c r="D24" s="4"/>
      <c r="E24" s="4"/>
      <c r="F24" s="4"/>
      <c r="G24" s="4"/>
      <c r="H24" s="4"/>
      <c r="I24" s="4"/>
      <c r="J24" s="4"/>
      <c r="K24" s="4"/>
      <c r="L24" s="4"/>
      <c r="M24" s="4"/>
      <c r="N24" s="4"/>
      <c r="O24" s="4"/>
      <c r="P24" s="4"/>
      <c r="Q24" s="4"/>
    </row>
    <row r="25" spans="1:17" ht="30" hidden="1" customHeight="1" x14ac:dyDescent="0.2">
      <c r="A25" s="203" t="s">
        <v>3342</v>
      </c>
      <c r="B25" s="360" t="s">
        <v>3343</v>
      </c>
      <c r="C25" s="361"/>
      <c r="D25" s="4"/>
      <c r="E25" s="4"/>
      <c r="F25" s="4"/>
      <c r="G25" s="4"/>
      <c r="H25" s="4"/>
      <c r="I25" s="4"/>
      <c r="J25" s="4"/>
      <c r="K25" s="4"/>
      <c r="L25" s="4"/>
      <c r="M25" s="4"/>
      <c r="N25" s="4"/>
      <c r="O25" s="4"/>
      <c r="P25" s="4"/>
      <c r="Q25" s="4"/>
    </row>
    <row r="26" spans="1:17" ht="30" hidden="1" customHeight="1" x14ac:dyDescent="0.2">
      <c r="A26" s="203" t="s">
        <v>3344</v>
      </c>
      <c r="B26" s="360" t="s">
        <v>3345</v>
      </c>
      <c r="C26" s="361"/>
      <c r="D26" s="4"/>
      <c r="E26" s="4"/>
      <c r="F26" s="4"/>
      <c r="G26" s="4"/>
      <c r="H26" s="4"/>
      <c r="I26" s="4"/>
      <c r="J26" s="4"/>
      <c r="K26" s="4"/>
      <c r="L26" s="4"/>
      <c r="M26" s="4"/>
      <c r="N26" s="4"/>
      <c r="O26" s="4"/>
      <c r="P26" s="4"/>
      <c r="Q26" s="4"/>
    </row>
    <row r="27" spans="1:17" ht="70.5" hidden="1" customHeight="1" x14ac:dyDescent="0.2">
      <c r="A27" s="203" t="s">
        <v>3346</v>
      </c>
      <c r="B27" s="360" t="s">
        <v>3347</v>
      </c>
      <c r="C27" s="361"/>
      <c r="D27" s="4"/>
      <c r="E27" s="4"/>
      <c r="F27" s="4"/>
      <c r="G27" s="4"/>
      <c r="H27" s="4"/>
      <c r="I27" s="4"/>
      <c r="J27" s="4"/>
      <c r="K27" s="4"/>
      <c r="L27" s="4"/>
      <c r="M27" s="4"/>
      <c r="N27" s="4"/>
      <c r="O27" s="4"/>
      <c r="P27" s="4"/>
      <c r="Q27" s="4"/>
    </row>
    <row r="28" spans="1:17" ht="48" hidden="1" customHeight="1" x14ac:dyDescent="0.2">
      <c r="A28" s="203" t="s">
        <v>3348</v>
      </c>
      <c r="B28" s="360" t="s">
        <v>3349</v>
      </c>
      <c r="C28" s="361"/>
      <c r="D28" s="4"/>
      <c r="E28" s="4"/>
      <c r="F28" s="4"/>
      <c r="G28" s="4"/>
      <c r="H28" s="4"/>
      <c r="I28" s="4"/>
      <c r="J28" s="4"/>
      <c r="K28" s="4"/>
      <c r="L28" s="4"/>
      <c r="M28" s="4"/>
      <c r="N28" s="4"/>
      <c r="O28" s="4"/>
      <c r="P28" s="4"/>
      <c r="Q28" s="4"/>
    </row>
    <row r="29" spans="1:17" ht="100.5" hidden="1" customHeight="1" x14ac:dyDescent="0.2">
      <c r="A29" s="203" t="s">
        <v>3350</v>
      </c>
      <c r="B29" s="360" t="s">
        <v>3351</v>
      </c>
      <c r="C29" s="361"/>
      <c r="D29" s="4"/>
      <c r="E29" s="4"/>
      <c r="F29" s="4"/>
      <c r="G29" s="4"/>
      <c r="H29" s="4"/>
      <c r="I29" s="4"/>
      <c r="J29" s="4"/>
      <c r="K29" s="4"/>
      <c r="L29" s="4"/>
      <c r="M29" s="4"/>
      <c r="N29" s="4"/>
      <c r="O29" s="4"/>
      <c r="P29" s="4"/>
      <c r="Q29" s="4"/>
    </row>
    <row r="30" spans="1:17" ht="45" hidden="1" customHeight="1" x14ac:dyDescent="0.2">
      <c r="A30" s="203" t="s">
        <v>3352</v>
      </c>
      <c r="B30" s="360" t="s">
        <v>3353</v>
      </c>
      <c r="C30" s="361"/>
      <c r="D30" s="4"/>
      <c r="E30" s="4"/>
      <c r="F30" s="4"/>
      <c r="G30" s="4"/>
      <c r="H30" s="4"/>
      <c r="I30" s="4"/>
      <c r="J30" s="4"/>
      <c r="K30" s="4"/>
      <c r="L30" s="4"/>
      <c r="M30" s="4"/>
      <c r="N30" s="4"/>
      <c r="O30" s="4"/>
      <c r="P30" s="4"/>
      <c r="Q30" s="4"/>
    </row>
    <row r="31" spans="1:17" ht="45" hidden="1" customHeight="1" x14ac:dyDescent="0.2">
      <c r="A31" s="203" t="s">
        <v>3354</v>
      </c>
      <c r="B31" s="360" t="s">
        <v>3355</v>
      </c>
      <c r="C31" s="361"/>
      <c r="D31" s="4"/>
      <c r="E31" s="4"/>
      <c r="F31" s="4"/>
      <c r="G31" s="4"/>
      <c r="H31" s="4"/>
      <c r="I31" s="4"/>
      <c r="J31" s="4"/>
      <c r="K31" s="4"/>
      <c r="L31" s="4"/>
      <c r="M31" s="4"/>
      <c r="N31" s="4"/>
      <c r="O31" s="4"/>
      <c r="P31" s="4"/>
      <c r="Q31" s="4"/>
    </row>
    <row r="32" spans="1:17" ht="45" hidden="1" customHeight="1" x14ac:dyDescent="0.2">
      <c r="A32" s="203" t="s">
        <v>3356</v>
      </c>
      <c r="B32" s="360" t="s">
        <v>3357</v>
      </c>
      <c r="C32" s="361"/>
      <c r="D32" s="4"/>
      <c r="E32" s="4"/>
      <c r="F32" s="4"/>
      <c r="G32" s="4"/>
      <c r="H32" s="4"/>
      <c r="I32" s="4"/>
      <c r="J32" s="4"/>
      <c r="K32" s="4"/>
      <c r="L32" s="4"/>
      <c r="M32" s="4"/>
      <c r="N32" s="4"/>
      <c r="O32" s="4"/>
      <c r="P32" s="4"/>
      <c r="Q32" s="4"/>
    </row>
    <row r="33" spans="1:17" ht="72" hidden="1" customHeight="1" x14ac:dyDescent="0.2">
      <c r="A33" s="203" t="s">
        <v>3358</v>
      </c>
      <c r="B33" s="360" t="s">
        <v>3359</v>
      </c>
      <c r="C33" s="361"/>
      <c r="D33" s="4"/>
      <c r="E33" s="4"/>
      <c r="F33" s="4"/>
      <c r="G33" s="4"/>
      <c r="H33" s="4"/>
      <c r="I33" s="4"/>
      <c r="J33" s="4"/>
      <c r="K33" s="4"/>
      <c r="L33" s="4"/>
      <c r="M33" s="4"/>
      <c r="N33" s="4"/>
      <c r="O33" s="4"/>
      <c r="P33" s="4"/>
      <c r="Q33" s="4"/>
    </row>
    <row r="34" spans="1:17" ht="79.5" hidden="1" customHeight="1" x14ac:dyDescent="0.2">
      <c r="A34" s="203" t="s">
        <v>3360</v>
      </c>
      <c r="B34" s="360" t="s">
        <v>3361</v>
      </c>
      <c r="C34" s="361"/>
      <c r="D34" s="4"/>
      <c r="E34" s="4"/>
      <c r="F34" s="4"/>
      <c r="G34" s="4"/>
      <c r="H34" s="4"/>
      <c r="I34" s="4"/>
      <c r="J34" s="4"/>
      <c r="K34" s="4"/>
      <c r="L34" s="4"/>
      <c r="M34" s="4"/>
      <c r="N34" s="4"/>
      <c r="O34" s="4"/>
      <c r="P34" s="4"/>
      <c r="Q34" s="4"/>
    </row>
    <row r="35" spans="1:17" ht="70.5" hidden="1" customHeight="1" x14ac:dyDescent="0.2">
      <c r="A35" s="203" t="s">
        <v>3362</v>
      </c>
      <c r="B35" s="360" t="s">
        <v>3363</v>
      </c>
      <c r="C35" s="361"/>
      <c r="D35" s="4"/>
      <c r="E35" s="4"/>
      <c r="F35" s="4"/>
      <c r="G35" s="4"/>
      <c r="H35" s="4"/>
      <c r="I35" s="4"/>
      <c r="J35" s="4"/>
      <c r="K35" s="4"/>
      <c r="L35" s="4"/>
      <c r="M35" s="4"/>
      <c r="N35" s="4"/>
      <c r="O35" s="4"/>
      <c r="P35" s="4"/>
      <c r="Q35" s="4"/>
    </row>
    <row r="36" spans="1:17" ht="45.75" hidden="1" customHeight="1" x14ac:dyDescent="0.2">
      <c r="A36" s="203" t="s">
        <v>3364</v>
      </c>
      <c r="B36" s="360" t="s">
        <v>3365</v>
      </c>
      <c r="C36" s="361"/>
      <c r="D36" s="4"/>
      <c r="E36" s="4"/>
      <c r="F36" s="4"/>
      <c r="G36" s="4"/>
      <c r="H36" s="4"/>
      <c r="I36" s="4"/>
      <c r="J36" s="4"/>
      <c r="K36" s="4"/>
      <c r="L36" s="4"/>
      <c r="M36" s="4"/>
      <c r="N36" s="4"/>
      <c r="O36" s="4"/>
      <c r="P36" s="4"/>
      <c r="Q36" s="4"/>
    </row>
    <row r="37" spans="1:17" ht="54.75" hidden="1" customHeight="1" x14ac:dyDescent="0.2">
      <c r="A37" s="203" t="s">
        <v>3366</v>
      </c>
      <c r="B37" s="360" t="s">
        <v>3367</v>
      </c>
      <c r="C37" s="361"/>
      <c r="D37" s="4"/>
      <c r="E37" s="4"/>
      <c r="F37" s="4"/>
      <c r="G37" s="4"/>
      <c r="H37" s="4"/>
      <c r="I37" s="4"/>
      <c r="J37" s="4"/>
      <c r="K37" s="4"/>
      <c r="L37" s="4"/>
      <c r="M37" s="4"/>
      <c r="N37" s="4"/>
      <c r="O37" s="4"/>
      <c r="P37" s="4"/>
      <c r="Q37" s="4"/>
    </row>
    <row r="38" spans="1:17" ht="37.5" hidden="1" customHeight="1" x14ac:dyDescent="0.2">
      <c r="A38" s="203" t="s">
        <v>3368</v>
      </c>
      <c r="B38" s="360" t="s">
        <v>3369</v>
      </c>
      <c r="C38" s="361"/>
      <c r="D38" s="4"/>
      <c r="E38" s="4"/>
      <c r="F38" s="4"/>
      <c r="G38" s="4"/>
      <c r="H38" s="4"/>
      <c r="I38" s="4"/>
      <c r="J38" s="4"/>
      <c r="K38" s="4"/>
      <c r="L38" s="4"/>
      <c r="M38" s="4"/>
      <c r="N38" s="4"/>
      <c r="O38" s="4"/>
      <c r="P38" s="4"/>
      <c r="Q38" s="4"/>
    </row>
    <row r="39" spans="1:17" ht="61.5" hidden="1" customHeight="1" x14ac:dyDescent="0.2">
      <c r="A39" s="203" t="s">
        <v>3370</v>
      </c>
      <c r="B39" s="360" t="s">
        <v>3371</v>
      </c>
      <c r="C39" s="361"/>
      <c r="D39" s="4"/>
      <c r="E39" s="4"/>
      <c r="F39" s="4"/>
      <c r="G39" s="4"/>
      <c r="H39" s="4"/>
      <c r="I39" s="4"/>
      <c r="J39" s="4"/>
      <c r="K39" s="4"/>
      <c r="L39" s="4"/>
      <c r="M39" s="4"/>
      <c r="N39" s="4"/>
      <c r="O39" s="4"/>
      <c r="P39" s="4"/>
      <c r="Q39" s="4"/>
    </row>
    <row r="40" spans="1:17" ht="53.25" hidden="1" customHeight="1" x14ac:dyDescent="0.2">
      <c r="A40" s="203" t="s">
        <v>3372</v>
      </c>
      <c r="B40" s="360" t="s">
        <v>3373</v>
      </c>
      <c r="C40" s="361"/>
      <c r="D40" s="4"/>
      <c r="E40" s="4"/>
      <c r="F40" s="4"/>
      <c r="G40" s="4"/>
      <c r="H40" s="4"/>
      <c r="I40" s="4"/>
      <c r="J40" s="4"/>
      <c r="K40" s="4"/>
      <c r="L40" s="4"/>
      <c r="M40" s="4"/>
      <c r="N40" s="4"/>
      <c r="O40" s="4"/>
      <c r="P40" s="4"/>
      <c r="Q40" s="4"/>
    </row>
    <row r="41" spans="1:17" ht="73.5" hidden="1" customHeight="1" x14ac:dyDescent="0.2">
      <c r="A41" s="203" t="s">
        <v>3374</v>
      </c>
      <c r="B41" s="360" t="s">
        <v>3375</v>
      </c>
      <c r="C41" s="361"/>
      <c r="D41" s="4"/>
      <c r="E41" s="4"/>
      <c r="F41" s="4"/>
      <c r="G41" s="4"/>
      <c r="H41" s="4"/>
      <c r="I41" s="4"/>
      <c r="J41" s="4"/>
      <c r="K41" s="4"/>
      <c r="L41" s="4"/>
      <c r="M41" s="4"/>
      <c r="N41" s="4"/>
      <c r="O41" s="4"/>
      <c r="P41" s="4"/>
      <c r="Q41" s="4"/>
    </row>
    <row r="42" spans="1:17" ht="57.75" hidden="1" customHeight="1" x14ac:dyDescent="0.2">
      <c r="A42" s="203" t="s">
        <v>3376</v>
      </c>
      <c r="B42" s="360" t="s">
        <v>3377</v>
      </c>
      <c r="C42" s="361"/>
      <c r="D42" s="4"/>
      <c r="E42" s="4"/>
      <c r="F42" s="4"/>
      <c r="G42" s="4"/>
      <c r="H42" s="4"/>
      <c r="I42" s="4"/>
      <c r="J42" s="4"/>
      <c r="K42" s="4"/>
      <c r="L42" s="4"/>
      <c r="M42" s="4"/>
      <c r="N42" s="4"/>
      <c r="O42" s="4"/>
      <c r="P42" s="4"/>
      <c r="Q42" s="4"/>
    </row>
    <row r="43" spans="1:17" ht="84" hidden="1" customHeight="1" x14ac:dyDescent="0.2">
      <c r="A43" s="203" t="s">
        <v>3378</v>
      </c>
      <c r="B43" s="360" t="s">
        <v>3379</v>
      </c>
      <c r="C43" s="361"/>
      <c r="D43" s="4"/>
      <c r="E43" s="4"/>
      <c r="F43" s="4"/>
      <c r="G43" s="4"/>
      <c r="H43" s="4"/>
      <c r="I43" s="4"/>
      <c r="J43" s="4"/>
      <c r="K43" s="4"/>
      <c r="L43" s="4"/>
      <c r="M43" s="4"/>
      <c r="N43" s="4"/>
      <c r="O43" s="4"/>
      <c r="P43" s="4"/>
      <c r="Q43" s="4"/>
    </row>
    <row r="44" spans="1:17" ht="48" hidden="1" customHeight="1" x14ac:dyDescent="0.2">
      <c r="A44" s="203" t="s">
        <v>3380</v>
      </c>
      <c r="B44" s="360" t="s">
        <v>3381</v>
      </c>
      <c r="C44" s="361"/>
      <c r="D44" s="4"/>
      <c r="E44" s="4"/>
      <c r="F44" s="4"/>
      <c r="G44" s="4"/>
      <c r="H44" s="4"/>
      <c r="I44" s="4"/>
      <c r="J44" s="4"/>
      <c r="K44" s="4"/>
      <c r="L44" s="4"/>
      <c r="M44" s="4"/>
      <c r="N44" s="4"/>
      <c r="O44" s="4"/>
      <c r="P44" s="4"/>
      <c r="Q44" s="4"/>
    </row>
    <row r="45" spans="1:17" ht="57" hidden="1" customHeight="1" x14ac:dyDescent="0.2">
      <c r="A45" s="203" t="s">
        <v>3382</v>
      </c>
      <c r="B45" s="360" t="s">
        <v>3383</v>
      </c>
      <c r="C45" s="361"/>
      <c r="D45" s="4"/>
      <c r="E45" s="4"/>
      <c r="F45" s="4"/>
      <c r="G45" s="4"/>
      <c r="H45" s="4"/>
      <c r="I45" s="4"/>
      <c r="J45" s="4"/>
      <c r="K45" s="4"/>
      <c r="L45" s="4"/>
      <c r="M45" s="4"/>
      <c r="N45" s="4"/>
      <c r="O45" s="4"/>
      <c r="P45" s="4"/>
      <c r="Q45" s="4"/>
    </row>
    <row r="46" spans="1:17" ht="73.5" hidden="1" customHeight="1" x14ac:dyDescent="0.2">
      <c r="A46" s="203" t="s">
        <v>3384</v>
      </c>
      <c r="B46" s="360" t="s">
        <v>3385</v>
      </c>
      <c r="C46" s="361"/>
      <c r="D46" s="29"/>
      <c r="E46" s="4"/>
      <c r="F46" s="4"/>
      <c r="G46" s="4"/>
      <c r="H46" s="4"/>
      <c r="I46" s="4"/>
      <c r="J46" s="4"/>
      <c r="K46" s="4"/>
      <c r="L46" s="4"/>
      <c r="M46" s="4"/>
      <c r="N46" s="4"/>
      <c r="O46" s="4"/>
      <c r="P46" s="4"/>
      <c r="Q46" s="4"/>
    </row>
    <row r="47" spans="1:17" ht="66" hidden="1" customHeight="1" x14ac:dyDescent="0.2">
      <c r="A47" s="32" t="s">
        <v>3386</v>
      </c>
      <c r="B47" s="368" t="s">
        <v>3387</v>
      </c>
      <c r="C47" s="368"/>
      <c r="D47" s="4"/>
      <c r="E47" s="4"/>
      <c r="F47" s="4"/>
      <c r="G47" s="4"/>
      <c r="H47" s="4"/>
      <c r="I47" s="4"/>
      <c r="J47" s="4"/>
      <c r="K47" s="4"/>
      <c r="L47" s="4"/>
      <c r="M47" s="4"/>
      <c r="N47" s="4"/>
      <c r="O47" s="4"/>
      <c r="P47" s="4"/>
      <c r="Q47" s="4"/>
    </row>
    <row r="48" spans="1:17" ht="123.75" customHeight="1" x14ac:dyDescent="0.2">
      <c r="A48" s="167" t="s">
        <v>3388</v>
      </c>
      <c r="B48" s="366" t="s">
        <v>3389</v>
      </c>
      <c r="C48" s="367"/>
      <c r="D48" s="4"/>
      <c r="E48" s="4"/>
      <c r="F48" s="4"/>
      <c r="G48" s="4"/>
      <c r="H48" s="4"/>
      <c r="I48" s="4"/>
      <c r="J48" s="4"/>
      <c r="K48" s="4"/>
      <c r="L48" s="4"/>
      <c r="M48" s="4"/>
      <c r="N48" s="4"/>
      <c r="O48" s="4"/>
      <c r="P48" s="4"/>
      <c r="Q48" s="4"/>
    </row>
    <row r="49" spans="1:17" ht="34.5" customHeight="1" x14ac:dyDescent="0.2">
      <c r="A49" s="167" t="s">
        <v>3390</v>
      </c>
      <c r="B49" s="366" t="s">
        <v>3391</v>
      </c>
      <c r="C49" s="367"/>
      <c r="D49" s="4"/>
      <c r="E49" s="4"/>
      <c r="F49" s="4"/>
      <c r="G49" s="4"/>
      <c r="H49" s="4"/>
      <c r="I49" s="4"/>
      <c r="J49" s="4"/>
      <c r="K49" s="4"/>
      <c r="L49" s="4"/>
      <c r="M49" s="4"/>
      <c r="N49" s="4"/>
      <c r="O49" s="4"/>
      <c r="P49" s="4"/>
      <c r="Q49" s="4"/>
    </row>
    <row r="50" spans="1:17" ht="34.5" customHeight="1" x14ac:dyDescent="0.2">
      <c r="A50" s="167" t="s">
        <v>3392</v>
      </c>
      <c r="B50" s="366" t="s">
        <v>3393</v>
      </c>
      <c r="C50" s="367"/>
      <c r="D50" s="4"/>
      <c r="E50" s="4"/>
      <c r="F50" s="4"/>
      <c r="G50" s="4"/>
      <c r="H50" s="4"/>
      <c r="I50" s="4"/>
      <c r="J50" s="4"/>
      <c r="K50" s="4"/>
      <c r="L50" s="4"/>
      <c r="M50" s="4"/>
      <c r="N50" s="4"/>
      <c r="O50" s="4"/>
      <c r="P50" s="4"/>
      <c r="Q50" s="4"/>
    </row>
    <row r="51" spans="1:17" ht="31.5" customHeight="1" x14ac:dyDescent="0.2">
      <c r="A51" s="204" t="s">
        <v>3394</v>
      </c>
      <c r="B51" s="360" t="s">
        <v>3395</v>
      </c>
      <c r="C51" s="361"/>
      <c r="D51" s="4"/>
      <c r="E51" s="4"/>
      <c r="F51" s="4"/>
      <c r="G51" s="4"/>
      <c r="H51" s="4"/>
      <c r="I51" s="4"/>
      <c r="J51" s="4"/>
      <c r="K51" s="4"/>
      <c r="L51" s="4"/>
      <c r="M51" s="4"/>
      <c r="N51" s="4"/>
      <c r="O51" s="4"/>
      <c r="P51" s="4"/>
      <c r="Q51" s="4"/>
    </row>
    <row r="52" spans="1:17" ht="31.5" customHeight="1" x14ac:dyDescent="0.2">
      <c r="A52" s="204" t="s">
        <v>3396</v>
      </c>
      <c r="B52" s="360" t="s">
        <v>3397</v>
      </c>
      <c r="C52" s="361"/>
      <c r="D52" s="4"/>
      <c r="E52" s="4"/>
      <c r="F52" s="4"/>
      <c r="G52" s="4"/>
      <c r="H52" s="4"/>
      <c r="I52" s="4"/>
      <c r="J52" s="4"/>
      <c r="K52" s="4"/>
      <c r="L52" s="4"/>
      <c r="M52" s="4"/>
      <c r="N52" s="4"/>
      <c r="O52" s="4"/>
      <c r="P52" s="4"/>
      <c r="Q52" s="4"/>
    </row>
    <row r="53" spans="1:17" ht="31.5" customHeight="1" x14ac:dyDescent="0.2">
      <c r="A53" s="204" t="s">
        <v>3398</v>
      </c>
      <c r="B53" s="358" t="s">
        <v>3399</v>
      </c>
      <c r="C53" s="359"/>
      <c r="D53" s="4"/>
      <c r="E53" s="4"/>
      <c r="F53" s="4"/>
      <c r="G53" s="4"/>
      <c r="H53" s="4"/>
      <c r="I53" s="4"/>
      <c r="J53" s="4"/>
      <c r="K53" s="4"/>
      <c r="L53" s="4"/>
      <c r="M53" s="4"/>
      <c r="N53" s="4"/>
      <c r="O53" s="4"/>
      <c r="P53" s="4"/>
      <c r="Q53" s="4"/>
    </row>
    <row r="54" spans="1:17" ht="31.5" customHeight="1" x14ac:dyDescent="0.2">
      <c r="A54" s="204" t="s">
        <v>3400</v>
      </c>
      <c r="B54" s="358" t="s">
        <v>3401</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32504</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940105.10000000009</v>
      </c>
      <c r="I16" s="95">
        <f>'PR-RAS'!E6</f>
        <v>831239.85000000009</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445745.17000000004</v>
      </c>
      <c r="I17" s="95">
        <f>'PR-RAS'!E151</f>
        <v>469468.48999999993</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872095.60999999987</v>
      </c>
      <c r="I18" s="95">
        <f>'PR-RAS'!E645</f>
        <v>915770.43000000017</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18209.990000000002</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6358.6999999999534</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6358.7</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59" sqref="E59"/>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940105.10000000009</v>
      </c>
      <c r="E6" s="231">
        <f>E7+E44+E50+E82+E106+E124+E133+E139</f>
        <v>831239.85000000009</v>
      </c>
      <c r="F6" s="232">
        <f t="shared" ref="F6:F131" si="0">IF(D6&lt;&gt;0,IF(E6/D6&gt;=100,"&gt;&gt;100",E6/D6*100),"-")</f>
        <v>88.419885180922847</v>
      </c>
    </row>
    <row r="7" spans="1:25" ht="12.75" customHeight="1" x14ac:dyDescent="0.2">
      <c r="A7" s="230">
        <v>61</v>
      </c>
      <c r="B7" s="192" t="s">
        <v>60</v>
      </c>
      <c r="C7" s="34" t="s">
        <v>61</v>
      </c>
      <c r="D7" s="231">
        <f t="shared" ref="D7:E7" si="1">D8+D17+D23+D29+D37+D40</f>
        <v>189262.37000000002</v>
      </c>
      <c r="E7" s="231">
        <f t="shared" si="1"/>
        <v>221592.17</v>
      </c>
      <c r="F7" s="232">
        <f t="shared" si="0"/>
        <v>117.08200103380295</v>
      </c>
    </row>
    <row r="8" spans="1:25" ht="12.75" customHeight="1" x14ac:dyDescent="0.2">
      <c r="A8" s="230">
        <v>611</v>
      </c>
      <c r="B8" s="192" t="s">
        <v>62</v>
      </c>
      <c r="C8" s="34" t="s">
        <v>63</v>
      </c>
      <c r="D8" s="231">
        <f t="shared" ref="D8:E8" si="2">SUM(D9:D14)-D15-D16</f>
        <v>147922.32</v>
      </c>
      <c r="E8" s="231">
        <f t="shared" si="2"/>
        <v>212599.51</v>
      </c>
      <c r="F8" s="232">
        <f t="shared" si="0"/>
        <v>143.72375311582456</v>
      </c>
    </row>
    <row r="9" spans="1:25" ht="12.75" customHeight="1" x14ac:dyDescent="0.2">
      <c r="A9" s="230">
        <v>6111</v>
      </c>
      <c r="B9" s="192" t="s">
        <v>64</v>
      </c>
      <c r="C9" s="34" t="s">
        <v>65</v>
      </c>
      <c r="D9" s="233">
        <v>147922.32</v>
      </c>
      <c r="E9" s="233">
        <v>212599.51</v>
      </c>
      <c r="F9" s="232">
        <f t="shared" si="0"/>
        <v>143.72375311582456</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39572.449999999997</v>
      </c>
      <c r="E23" s="231">
        <f t="shared" si="4"/>
        <v>7015.67</v>
      </c>
      <c r="F23" s="232">
        <f t="shared" si="0"/>
        <v>17.728672346544126</v>
      </c>
    </row>
    <row r="24" spans="1:6" ht="12.75" customHeight="1" x14ac:dyDescent="0.2">
      <c r="A24" s="230">
        <v>6131</v>
      </c>
      <c r="B24" s="192" t="s">
        <v>94</v>
      </c>
      <c r="C24" s="34" t="s">
        <v>95</v>
      </c>
      <c r="D24" s="233">
        <v>87.6</v>
      </c>
      <c r="E24" s="233">
        <v>87.78</v>
      </c>
      <c r="F24" s="232">
        <f t="shared" si="0"/>
        <v>100.2054794520548</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39484.85</v>
      </c>
      <c r="E27" s="233">
        <v>6927.89</v>
      </c>
      <c r="F27" s="232">
        <f t="shared" si="0"/>
        <v>17.545691575376381</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1767.6</v>
      </c>
      <c r="E29" s="231">
        <f t="shared" si="5"/>
        <v>1976.99</v>
      </c>
      <c r="F29" s="232">
        <f t="shared" si="0"/>
        <v>111.8460058836841</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1767.6</v>
      </c>
      <c r="E31" s="233">
        <v>1976.99</v>
      </c>
      <c r="F31" s="232">
        <f t="shared" si="0"/>
        <v>111.8460058836841</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436858.59</v>
      </c>
      <c r="E50" s="231">
        <f>E51+E54+E59+E62+E65+E68+E71+E74+E77</f>
        <v>410900.49</v>
      </c>
      <c r="F50" s="232">
        <f t="shared" si="0"/>
        <v>94.058008565197255</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23697.39</v>
      </c>
      <c r="E54" s="231">
        <f t="shared" si="11"/>
        <v>0</v>
      </c>
      <c r="F54" s="232">
        <f t="shared" si="0"/>
        <v>0</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23697.39</v>
      </c>
      <c r="E58" s="233">
        <v>0</v>
      </c>
      <c r="F58" s="232">
        <f t="shared" si="0"/>
        <v>0</v>
      </c>
    </row>
    <row r="59" spans="1:6" ht="24" x14ac:dyDescent="0.2">
      <c r="A59" s="230">
        <v>633</v>
      </c>
      <c r="B59" s="45" t="s">
        <v>164</v>
      </c>
      <c r="C59" s="34" t="s">
        <v>165</v>
      </c>
      <c r="D59" s="231">
        <f t="shared" ref="D59:E59" si="12">SUM(D60:D61)</f>
        <v>409905.37</v>
      </c>
      <c r="E59" s="231">
        <f t="shared" si="12"/>
        <v>406847.85</v>
      </c>
      <c r="F59" s="232">
        <f t="shared" si="0"/>
        <v>99.254091255257265</v>
      </c>
    </row>
    <row r="60" spans="1:6" ht="24" x14ac:dyDescent="0.2">
      <c r="A60" s="230">
        <v>6331</v>
      </c>
      <c r="B60" s="45" t="s">
        <v>166</v>
      </c>
      <c r="C60" s="34" t="s">
        <v>167</v>
      </c>
      <c r="D60" s="233">
        <v>404913.33</v>
      </c>
      <c r="E60" s="233">
        <v>387347.85</v>
      </c>
      <c r="F60" s="232">
        <f t="shared" si="0"/>
        <v>95.661916094488646</v>
      </c>
    </row>
    <row r="61" spans="1:6" ht="24" x14ac:dyDescent="0.2">
      <c r="A61" s="230">
        <v>6332</v>
      </c>
      <c r="B61" s="45" t="s">
        <v>168</v>
      </c>
      <c r="C61" s="34" t="s">
        <v>169</v>
      </c>
      <c r="D61" s="233">
        <v>4992.04</v>
      </c>
      <c r="E61" s="233">
        <v>19500</v>
      </c>
      <c r="F61" s="232">
        <f t="shared" si="0"/>
        <v>390.62187001706718</v>
      </c>
    </row>
    <row r="62" spans="1:6" ht="12.75" customHeight="1" x14ac:dyDescent="0.2">
      <c r="A62" s="230">
        <v>634</v>
      </c>
      <c r="B62" s="192" t="s">
        <v>170</v>
      </c>
      <c r="C62" s="34" t="s">
        <v>171</v>
      </c>
      <c r="D62" s="231">
        <f t="shared" ref="D62:E62" si="13">SUM(D63:D64)</f>
        <v>3255.83</v>
      </c>
      <c r="E62" s="231">
        <f t="shared" si="13"/>
        <v>4052.64</v>
      </c>
      <c r="F62" s="232">
        <f t="shared" si="0"/>
        <v>124.47332938144804</v>
      </c>
    </row>
    <row r="63" spans="1:6" ht="12.75" customHeight="1" x14ac:dyDescent="0.2">
      <c r="A63" s="230">
        <v>6341</v>
      </c>
      <c r="B63" s="192" t="s">
        <v>172</v>
      </c>
      <c r="C63" s="34" t="s">
        <v>173</v>
      </c>
      <c r="D63" s="233">
        <v>3255.83</v>
      </c>
      <c r="E63" s="233">
        <v>4052.64</v>
      </c>
      <c r="F63" s="232">
        <f t="shared" si="0"/>
        <v>124.47332938144804</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117632.85999999999</v>
      </c>
      <c r="E82" s="231">
        <f t="shared" si="19"/>
        <v>29130.05</v>
      </c>
      <c r="F82" s="232">
        <f t="shared" si="0"/>
        <v>24.763531210581807</v>
      </c>
    </row>
    <row r="83" spans="1:6" ht="12.75" customHeight="1" x14ac:dyDescent="0.2">
      <c r="A83" s="230">
        <v>641</v>
      </c>
      <c r="B83" s="192" t="s">
        <v>212</v>
      </c>
      <c r="C83" s="34" t="s">
        <v>213</v>
      </c>
      <c r="D83" s="231">
        <f t="shared" ref="D83:E83" si="20">SUM(D84:D90)</f>
        <v>182.37</v>
      </c>
      <c r="E83" s="231">
        <f t="shared" si="20"/>
        <v>214.69</v>
      </c>
      <c r="F83" s="232">
        <f t="shared" si="0"/>
        <v>117.7222130832922</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182.37</v>
      </c>
      <c r="E85" s="233">
        <v>214.69</v>
      </c>
      <c r="F85" s="232">
        <f t="shared" si="0"/>
        <v>117.7222130832922</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117450.48999999999</v>
      </c>
      <c r="E91" s="231">
        <f t="shared" si="21"/>
        <v>28915.360000000001</v>
      </c>
      <c r="F91" s="232">
        <f t="shared" si="0"/>
        <v>24.619190605335067</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106134.66</v>
      </c>
      <c r="E93" s="233">
        <v>18054.560000000001</v>
      </c>
      <c r="F93" s="232">
        <f t="shared" si="0"/>
        <v>17.010993392733344</v>
      </c>
    </row>
    <row r="94" spans="1:6" ht="12.75" customHeight="1" x14ac:dyDescent="0.2">
      <c r="A94" s="230">
        <v>6423</v>
      </c>
      <c r="B94" s="192" t="s">
        <v>234</v>
      </c>
      <c r="C94" s="34" t="s">
        <v>235</v>
      </c>
      <c r="D94" s="233">
        <v>10839.71</v>
      </c>
      <c r="E94" s="233">
        <v>10757.73</v>
      </c>
      <c r="F94" s="232">
        <f t="shared" si="0"/>
        <v>99.243706704330663</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476.12</v>
      </c>
      <c r="E97" s="233">
        <v>103.07</v>
      </c>
      <c r="F97" s="232">
        <f t="shared" si="0"/>
        <v>21.647903889775684</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196351.28000000003</v>
      </c>
      <c r="E106" s="231">
        <f t="shared" si="23"/>
        <v>168056.22</v>
      </c>
      <c r="F106" s="232">
        <f t="shared" si="0"/>
        <v>85.589571914173405</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183992.93000000002</v>
      </c>
      <c r="E112" s="231">
        <f t="shared" si="25"/>
        <v>155263.07999999999</v>
      </c>
      <c r="F112" s="232">
        <f t="shared" si="0"/>
        <v>84.385351111045395</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54.14</v>
      </c>
      <c r="E114" s="233">
        <v>47.27</v>
      </c>
      <c r="F114" s="232">
        <f t="shared" si="0"/>
        <v>87.31067602512006</v>
      </c>
    </row>
    <row r="115" spans="1:6" ht="12.75" customHeight="1" x14ac:dyDescent="0.2">
      <c r="A115" s="230">
        <v>6524</v>
      </c>
      <c r="B115" s="192" t="s">
        <v>276</v>
      </c>
      <c r="C115" s="34" t="s">
        <v>277</v>
      </c>
      <c r="D115" s="233">
        <v>183938.79</v>
      </c>
      <c r="E115" s="233">
        <v>154976.06</v>
      </c>
      <c r="F115" s="232">
        <f t="shared" si="0"/>
        <v>84.254147806452352</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0</v>
      </c>
      <c r="E117" s="233">
        <v>239.75</v>
      </c>
      <c r="F117" s="232" t="str">
        <f t="shared" si="0"/>
        <v>-</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12358.349999999999</v>
      </c>
      <c r="E120" s="231">
        <f t="shared" si="26"/>
        <v>12793.140000000001</v>
      </c>
      <c r="F120" s="232">
        <f t="shared" si="0"/>
        <v>103.51818810763575</v>
      </c>
    </row>
    <row r="121" spans="1:6" ht="12.75" customHeight="1" x14ac:dyDescent="0.2">
      <c r="A121" s="230">
        <v>6531</v>
      </c>
      <c r="B121" s="192" t="s">
        <v>288</v>
      </c>
      <c r="C121" s="34" t="s">
        <v>289</v>
      </c>
      <c r="D121" s="233">
        <v>850.96</v>
      </c>
      <c r="E121" s="233">
        <v>33.450000000000003</v>
      </c>
      <c r="F121" s="232">
        <f t="shared" si="0"/>
        <v>3.9308545642568395</v>
      </c>
    </row>
    <row r="122" spans="1:6" ht="12.75" customHeight="1" x14ac:dyDescent="0.2">
      <c r="A122" s="230">
        <v>6532</v>
      </c>
      <c r="B122" s="192" t="s">
        <v>290</v>
      </c>
      <c r="C122" s="34" t="s">
        <v>291</v>
      </c>
      <c r="D122" s="233">
        <v>11507.39</v>
      </c>
      <c r="E122" s="233">
        <v>12759.69</v>
      </c>
      <c r="F122" s="232">
        <f t="shared" si="0"/>
        <v>110.88257198200462</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0</v>
      </c>
      <c r="E124" s="231">
        <f t="shared" si="27"/>
        <v>1560.92</v>
      </c>
      <c r="F124" s="232" t="str">
        <f t="shared" si="0"/>
        <v>-</v>
      </c>
    </row>
    <row r="125" spans="1:6" ht="12.75" customHeight="1" x14ac:dyDescent="0.2">
      <c r="A125" s="230">
        <v>661</v>
      </c>
      <c r="B125" s="45" t="s">
        <v>296</v>
      </c>
      <c r="C125" s="34" t="s">
        <v>297</v>
      </c>
      <c r="D125" s="231">
        <f t="shared" ref="D125:E125" si="28">SUM(D126:D127)</f>
        <v>0</v>
      </c>
      <c r="E125" s="231">
        <f t="shared" si="28"/>
        <v>1560.92</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v>1560.92</v>
      </c>
      <c r="F127" s="232" t="str">
        <f t="shared" si="0"/>
        <v>-</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0</v>
      </c>
      <c r="E133" s="231">
        <f t="shared" si="30"/>
        <v>0</v>
      </c>
      <c r="F133" s="232" t="str">
        <f t="shared" ref="F133:F223" si="31">IF(D133&lt;&gt;0,IF(E133/D133&gt;=100,"&gt;&gt;100",E133/D133*100),"-")</f>
        <v>-</v>
      </c>
    </row>
    <row r="134" spans="1:6" ht="24" x14ac:dyDescent="0.2">
      <c r="A134" s="230">
        <v>671</v>
      </c>
      <c r="B134" s="234" t="s">
        <v>314</v>
      </c>
      <c r="C134" s="34" t="s">
        <v>315</v>
      </c>
      <c r="D134" s="231">
        <f t="shared" ref="D134:E134" si="32">SUM(D135:D137)</f>
        <v>0</v>
      </c>
      <c r="E134" s="231">
        <f t="shared" si="32"/>
        <v>0</v>
      </c>
      <c r="F134" s="232" t="str">
        <f t="shared" si="31"/>
        <v>-</v>
      </c>
    </row>
    <row r="135" spans="1:6" ht="12.75" customHeight="1" x14ac:dyDescent="0.2">
      <c r="A135" s="230">
        <v>6711</v>
      </c>
      <c r="B135" s="192" t="s">
        <v>316</v>
      </c>
      <c r="C135" s="34" t="s">
        <v>317</v>
      </c>
      <c r="D135" s="233">
        <v>0</v>
      </c>
      <c r="E135" s="233"/>
      <c r="F135" s="232" t="str">
        <f t="shared" si="31"/>
        <v>-</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v>
      </c>
      <c r="E150" s="233"/>
      <c r="F150" s="232" t="str">
        <f t="shared" si="31"/>
        <v>-</v>
      </c>
    </row>
    <row r="151" spans="1:6" ht="12.75" customHeight="1" x14ac:dyDescent="0.2">
      <c r="A151" s="230">
        <v>3</v>
      </c>
      <c r="B151" s="192" t="s">
        <v>348</v>
      </c>
      <c r="C151" s="34" t="s">
        <v>56</v>
      </c>
      <c r="D151" s="231">
        <f t="shared" ref="D151:E151" si="35">D152+D163+D196+D215+D224+D252+D263</f>
        <v>445745.17000000004</v>
      </c>
      <c r="E151" s="231">
        <f t="shared" si="35"/>
        <v>469468.48999999993</v>
      </c>
      <c r="F151" s="232">
        <f t="shared" si="31"/>
        <v>105.32217096149353</v>
      </c>
    </row>
    <row r="152" spans="1:6" ht="12.75" customHeight="1" x14ac:dyDescent="0.2">
      <c r="A152" s="230">
        <v>31</v>
      </c>
      <c r="B152" s="192" t="s">
        <v>349</v>
      </c>
      <c r="C152" s="34" t="s">
        <v>350</v>
      </c>
      <c r="D152" s="231">
        <f t="shared" ref="D152:E152" si="36">D153+D158+D159</f>
        <v>51638.21</v>
      </c>
      <c r="E152" s="231">
        <f t="shared" si="36"/>
        <v>59087.08</v>
      </c>
      <c r="F152" s="232">
        <f t="shared" si="31"/>
        <v>114.42511272176165</v>
      </c>
    </row>
    <row r="153" spans="1:6" ht="12.75" customHeight="1" x14ac:dyDescent="0.2">
      <c r="A153" s="230">
        <v>311</v>
      </c>
      <c r="B153" s="192" t="s">
        <v>351</v>
      </c>
      <c r="C153" s="34" t="s">
        <v>352</v>
      </c>
      <c r="D153" s="231">
        <f t="shared" ref="D153:E153" si="37">SUM(D154:D157)</f>
        <v>42552.13</v>
      </c>
      <c r="E153" s="231">
        <f t="shared" si="37"/>
        <v>46164.19</v>
      </c>
      <c r="F153" s="232">
        <f t="shared" si="31"/>
        <v>108.48855274694829</v>
      </c>
    </row>
    <row r="154" spans="1:6" ht="12.75" customHeight="1" x14ac:dyDescent="0.2">
      <c r="A154" s="230">
        <v>3111</v>
      </c>
      <c r="B154" s="192" t="s">
        <v>353</v>
      </c>
      <c r="C154" s="34" t="s">
        <v>354</v>
      </c>
      <c r="D154" s="233">
        <v>42552.13</v>
      </c>
      <c r="E154" s="233">
        <v>46164.19</v>
      </c>
      <c r="F154" s="232">
        <f t="shared" si="31"/>
        <v>108.48855274694829</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2064.98</v>
      </c>
      <c r="E158" s="233">
        <v>5305.83</v>
      </c>
      <c r="F158" s="232">
        <f t="shared" si="31"/>
        <v>256.9434086528683</v>
      </c>
    </row>
    <row r="159" spans="1:6" ht="12.75" customHeight="1" x14ac:dyDescent="0.2">
      <c r="A159" s="230">
        <v>313</v>
      </c>
      <c r="B159" s="192" t="s">
        <v>363</v>
      </c>
      <c r="C159" s="34" t="s">
        <v>364</v>
      </c>
      <c r="D159" s="231">
        <f t="shared" ref="D159:E159" si="38">SUM(D160:D162)</f>
        <v>7021.1</v>
      </c>
      <c r="E159" s="231">
        <f t="shared" si="38"/>
        <v>7617.06</v>
      </c>
      <c r="F159" s="232">
        <f t="shared" si="31"/>
        <v>108.48812864081128</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7021.1</v>
      </c>
      <c r="E161" s="233">
        <v>7617.06</v>
      </c>
      <c r="F161" s="232">
        <f t="shared" si="31"/>
        <v>108.48812864081128</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258949.95</v>
      </c>
      <c r="E163" s="231">
        <f t="shared" si="39"/>
        <v>269695.88</v>
      </c>
      <c r="F163" s="232">
        <f t="shared" si="31"/>
        <v>104.14980964468231</v>
      </c>
    </row>
    <row r="164" spans="1:6" ht="12.75" customHeight="1" x14ac:dyDescent="0.2">
      <c r="A164" s="230">
        <v>321</v>
      </c>
      <c r="B164" s="192" t="s">
        <v>372</v>
      </c>
      <c r="C164" s="34" t="s">
        <v>373</v>
      </c>
      <c r="D164" s="231">
        <f t="shared" ref="D164:E164" si="40">SUM(D165:D168)</f>
        <v>268.81</v>
      </c>
      <c r="E164" s="231">
        <f t="shared" si="40"/>
        <v>949.3599999999999</v>
      </c>
      <c r="F164" s="232">
        <f t="shared" si="31"/>
        <v>353.17138499311778</v>
      </c>
    </row>
    <row r="165" spans="1:6" ht="12.75" customHeight="1" x14ac:dyDescent="0.2">
      <c r="A165" s="230">
        <v>3211</v>
      </c>
      <c r="B165" s="192" t="s">
        <v>374</v>
      </c>
      <c r="C165" s="34" t="s">
        <v>375</v>
      </c>
      <c r="D165" s="233">
        <v>0</v>
      </c>
      <c r="E165" s="233">
        <v>39.840000000000003</v>
      </c>
      <c r="F165" s="232" t="str">
        <f t="shared" si="31"/>
        <v>-</v>
      </c>
    </row>
    <row r="166" spans="1:6" ht="12.75" customHeight="1" x14ac:dyDescent="0.2">
      <c r="A166" s="230">
        <v>3212</v>
      </c>
      <c r="B166" s="192" t="s">
        <v>376</v>
      </c>
      <c r="C166" s="34" t="s">
        <v>377</v>
      </c>
      <c r="D166" s="233">
        <v>61.43</v>
      </c>
      <c r="E166" s="233">
        <v>471.68</v>
      </c>
      <c r="F166" s="232">
        <f t="shared" si="31"/>
        <v>767.83330620218135</v>
      </c>
    </row>
    <row r="167" spans="1:6" ht="12.75" customHeight="1" x14ac:dyDescent="0.2">
      <c r="A167" s="230">
        <v>3213</v>
      </c>
      <c r="B167" s="192" t="s">
        <v>378</v>
      </c>
      <c r="C167" s="34" t="s">
        <v>379</v>
      </c>
      <c r="D167" s="233">
        <v>207.38</v>
      </c>
      <c r="E167" s="233">
        <v>437.84</v>
      </c>
      <c r="F167" s="232">
        <f t="shared" si="31"/>
        <v>211.12932780403125</v>
      </c>
    </row>
    <row r="168" spans="1:6" ht="12.75" customHeight="1" x14ac:dyDescent="0.2">
      <c r="A168" s="230">
        <v>3214</v>
      </c>
      <c r="B168" s="192" t="s">
        <v>380</v>
      </c>
      <c r="C168" s="34" t="s">
        <v>381</v>
      </c>
      <c r="D168" s="233">
        <v>0</v>
      </c>
      <c r="E168" s="233"/>
      <c r="F168" s="232" t="str">
        <f t="shared" si="31"/>
        <v>-</v>
      </c>
    </row>
    <row r="169" spans="1:6" ht="12.75" customHeight="1" x14ac:dyDescent="0.2">
      <c r="A169" s="230">
        <v>322</v>
      </c>
      <c r="B169" s="192" t="s">
        <v>382</v>
      </c>
      <c r="C169" s="34" t="s">
        <v>383</v>
      </c>
      <c r="D169" s="231">
        <f t="shared" ref="D169:E169" si="41">SUM(D170:D176)</f>
        <v>67008.399999999994</v>
      </c>
      <c r="E169" s="231">
        <f t="shared" si="41"/>
        <v>27463.5</v>
      </c>
      <c r="F169" s="232">
        <f t="shared" si="31"/>
        <v>40.985160069483825</v>
      </c>
    </row>
    <row r="170" spans="1:6" ht="12.75" customHeight="1" x14ac:dyDescent="0.2">
      <c r="A170" s="230">
        <v>3221</v>
      </c>
      <c r="B170" s="192" t="s">
        <v>384</v>
      </c>
      <c r="C170" s="34" t="s">
        <v>385</v>
      </c>
      <c r="D170" s="233">
        <v>1242.6099999999999</v>
      </c>
      <c r="E170" s="233">
        <v>2006.04</v>
      </c>
      <c r="F170" s="232">
        <f t="shared" si="31"/>
        <v>161.43761920473844</v>
      </c>
    </row>
    <row r="171" spans="1:6" ht="12.75" customHeight="1" x14ac:dyDescent="0.2">
      <c r="A171" s="230">
        <v>3222</v>
      </c>
      <c r="B171" s="192" t="s">
        <v>386</v>
      </c>
      <c r="C171" s="34" t="s">
        <v>387</v>
      </c>
      <c r="D171" s="233">
        <v>0</v>
      </c>
      <c r="E171" s="233"/>
      <c r="F171" s="232" t="str">
        <f t="shared" si="31"/>
        <v>-</v>
      </c>
    </row>
    <row r="172" spans="1:6" ht="12.75" customHeight="1" x14ac:dyDescent="0.2">
      <c r="A172" s="230">
        <v>3223</v>
      </c>
      <c r="B172" s="192" t="s">
        <v>388</v>
      </c>
      <c r="C172" s="34" t="s">
        <v>389</v>
      </c>
      <c r="D172" s="233">
        <v>36582.269999999997</v>
      </c>
      <c r="E172" s="233">
        <v>14380.84</v>
      </c>
      <c r="F172" s="232">
        <f t="shared" si="31"/>
        <v>39.310955826415366</v>
      </c>
    </row>
    <row r="173" spans="1:6" ht="12.75" customHeight="1" x14ac:dyDescent="0.2">
      <c r="A173" s="230">
        <v>3224</v>
      </c>
      <c r="B173" s="192" t="s">
        <v>390</v>
      </c>
      <c r="C173" s="34" t="s">
        <v>391</v>
      </c>
      <c r="D173" s="233">
        <v>28892.37</v>
      </c>
      <c r="E173" s="233">
        <v>11076.62</v>
      </c>
      <c r="F173" s="232">
        <f t="shared" si="31"/>
        <v>38.337526481905087</v>
      </c>
    </row>
    <row r="174" spans="1:6" ht="12.75" customHeight="1" x14ac:dyDescent="0.2">
      <c r="A174" s="230">
        <v>3225</v>
      </c>
      <c r="B174" s="192" t="s">
        <v>392</v>
      </c>
      <c r="C174" s="34" t="s">
        <v>393</v>
      </c>
      <c r="D174" s="233">
        <v>291.14999999999998</v>
      </c>
      <c r="E174" s="233"/>
      <c r="F174" s="232">
        <f t="shared" si="31"/>
        <v>0</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0</v>
      </c>
      <c r="E176" s="233"/>
      <c r="F176" s="232" t="str">
        <f t="shared" si="31"/>
        <v>-</v>
      </c>
    </row>
    <row r="177" spans="1:6" ht="12.75" customHeight="1" x14ac:dyDescent="0.2">
      <c r="A177" s="230">
        <v>323</v>
      </c>
      <c r="B177" s="192" t="s">
        <v>398</v>
      </c>
      <c r="C177" s="34" t="s">
        <v>399</v>
      </c>
      <c r="D177" s="231">
        <f t="shared" ref="D177:E177" si="42">SUM(D178:D186)</f>
        <v>180876.33000000002</v>
      </c>
      <c r="E177" s="231">
        <f t="shared" si="42"/>
        <v>210213.07</v>
      </c>
      <c r="F177" s="232">
        <f t="shared" si="31"/>
        <v>116.21922558910831</v>
      </c>
    </row>
    <row r="178" spans="1:6" ht="12.75" customHeight="1" x14ac:dyDescent="0.2">
      <c r="A178" s="230">
        <v>3231</v>
      </c>
      <c r="B178" s="192" t="s">
        <v>400</v>
      </c>
      <c r="C178" s="34" t="s">
        <v>401</v>
      </c>
      <c r="D178" s="233">
        <v>1889.72</v>
      </c>
      <c r="E178" s="233">
        <v>3929.31</v>
      </c>
      <c r="F178" s="232">
        <f t="shared" si="31"/>
        <v>207.93080456363904</v>
      </c>
    </row>
    <row r="179" spans="1:6" ht="12.75" customHeight="1" x14ac:dyDescent="0.2">
      <c r="A179" s="230">
        <v>3232</v>
      </c>
      <c r="B179" s="192" t="s">
        <v>402</v>
      </c>
      <c r="C179" s="34" t="s">
        <v>403</v>
      </c>
      <c r="D179" s="233">
        <v>60379.43</v>
      </c>
      <c r="E179" s="233">
        <v>65743.83</v>
      </c>
      <c r="F179" s="232">
        <f t="shared" si="31"/>
        <v>108.8844826789521</v>
      </c>
    </row>
    <row r="180" spans="1:6" ht="12.75" customHeight="1" x14ac:dyDescent="0.2">
      <c r="A180" s="230">
        <v>3233</v>
      </c>
      <c r="B180" s="192" t="s">
        <v>404</v>
      </c>
      <c r="C180" s="34" t="s">
        <v>405</v>
      </c>
      <c r="D180" s="233">
        <v>6080.7</v>
      </c>
      <c r="E180" s="233">
        <v>6598.79</v>
      </c>
      <c r="F180" s="232">
        <f t="shared" si="31"/>
        <v>108.5202361570214</v>
      </c>
    </row>
    <row r="181" spans="1:6" ht="12.75" customHeight="1" x14ac:dyDescent="0.2">
      <c r="A181" s="230">
        <v>3234</v>
      </c>
      <c r="B181" s="192" t="s">
        <v>406</v>
      </c>
      <c r="C181" s="34" t="s">
        <v>407</v>
      </c>
      <c r="D181" s="233">
        <v>66389.37</v>
      </c>
      <c r="E181" s="233">
        <v>89430.51</v>
      </c>
      <c r="F181" s="232">
        <f t="shared" si="31"/>
        <v>134.70606815518812</v>
      </c>
    </row>
    <row r="182" spans="1:6" ht="12.75" customHeight="1" x14ac:dyDescent="0.2">
      <c r="A182" s="230">
        <v>3235</v>
      </c>
      <c r="B182" s="192" t="s">
        <v>408</v>
      </c>
      <c r="C182" s="34" t="s">
        <v>409</v>
      </c>
      <c r="D182" s="233">
        <v>0</v>
      </c>
      <c r="E182" s="233"/>
      <c r="F182" s="232" t="str">
        <f t="shared" si="31"/>
        <v>-</v>
      </c>
    </row>
    <row r="183" spans="1:6" ht="12.75" customHeight="1" x14ac:dyDescent="0.2">
      <c r="A183" s="230">
        <v>3236</v>
      </c>
      <c r="B183" s="192" t="s">
        <v>410</v>
      </c>
      <c r="C183" s="34" t="s">
        <v>411</v>
      </c>
      <c r="D183" s="233">
        <v>225.63</v>
      </c>
      <c r="E183" s="233">
        <v>0</v>
      </c>
      <c r="F183" s="232">
        <f t="shared" si="31"/>
        <v>0</v>
      </c>
    </row>
    <row r="184" spans="1:6" ht="12.75" customHeight="1" x14ac:dyDescent="0.2">
      <c r="A184" s="230">
        <v>3237</v>
      </c>
      <c r="B184" s="192" t="s">
        <v>412</v>
      </c>
      <c r="C184" s="34" t="s">
        <v>413</v>
      </c>
      <c r="D184" s="233">
        <v>10700.04</v>
      </c>
      <c r="E184" s="233">
        <v>35903.69</v>
      </c>
      <c r="F184" s="232">
        <f t="shared" si="31"/>
        <v>335.54725029065315</v>
      </c>
    </row>
    <row r="185" spans="1:6" ht="12.75" customHeight="1" x14ac:dyDescent="0.2">
      <c r="A185" s="230">
        <v>3238</v>
      </c>
      <c r="B185" s="192" t="s">
        <v>414</v>
      </c>
      <c r="C185" s="34" t="s">
        <v>415</v>
      </c>
      <c r="D185" s="233">
        <v>33243.72</v>
      </c>
      <c r="E185" s="233">
        <v>6403.13</v>
      </c>
      <c r="F185" s="232">
        <f t="shared" si="31"/>
        <v>19.261171734089928</v>
      </c>
    </row>
    <row r="186" spans="1:6" ht="12.75" customHeight="1" x14ac:dyDescent="0.2">
      <c r="A186" s="230">
        <v>3239</v>
      </c>
      <c r="B186" s="192" t="s">
        <v>416</v>
      </c>
      <c r="C186" s="34" t="s">
        <v>417</v>
      </c>
      <c r="D186" s="233">
        <v>1967.72</v>
      </c>
      <c r="E186" s="233">
        <v>2203.81</v>
      </c>
      <c r="F186" s="232">
        <f t="shared" si="31"/>
        <v>111.99815014331307</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10796.410000000002</v>
      </c>
      <c r="E188" s="231">
        <f t="shared" si="43"/>
        <v>31069.95</v>
      </c>
      <c r="F188" s="232">
        <f t="shared" si="31"/>
        <v>287.78038255308934</v>
      </c>
    </row>
    <row r="189" spans="1:6" ht="12.75" customHeight="1" x14ac:dyDescent="0.2">
      <c r="A189" s="230">
        <v>3291</v>
      </c>
      <c r="B189" s="234" t="s">
        <v>422</v>
      </c>
      <c r="C189" s="34" t="s">
        <v>423</v>
      </c>
      <c r="D189" s="233">
        <v>3873.02</v>
      </c>
      <c r="E189" s="233">
        <v>4619.84</v>
      </c>
      <c r="F189" s="232">
        <f t="shared" si="31"/>
        <v>119.28262699392207</v>
      </c>
    </row>
    <row r="190" spans="1:6" ht="12.75" customHeight="1" x14ac:dyDescent="0.2">
      <c r="A190" s="230">
        <v>3292</v>
      </c>
      <c r="B190" s="192" t="s">
        <v>424</v>
      </c>
      <c r="C190" s="34" t="s">
        <v>425</v>
      </c>
      <c r="D190" s="233">
        <v>2879.09</v>
      </c>
      <c r="E190" s="233">
        <v>3746.49</v>
      </c>
      <c r="F190" s="232">
        <f t="shared" si="31"/>
        <v>130.12757503238871</v>
      </c>
    </row>
    <row r="191" spans="1:6" ht="12.75" customHeight="1" x14ac:dyDescent="0.2">
      <c r="A191" s="230">
        <v>3293</v>
      </c>
      <c r="B191" s="192" t="s">
        <v>426</v>
      </c>
      <c r="C191" s="34" t="s">
        <v>427</v>
      </c>
      <c r="D191" s="233">
        <v>1451.01</v>
      </c>
      <c r="E191" s="233">
        <v>2946.2</v>
      </c>
      <c r="F191" s="232">
        <f t="shared" si="31"/>
        <v>203.04477570795513</v>
      </c>
    </row>
    <row r="192" spans="1:6" ht="12.75" customHeight="1" x14ac:dyDescent="0.2">
      <c r="A192" s="230">
        <v>3294</v>
      </c>
      <c r="B192" s="192" t="s">
        <v>428</v>
      </c>
      <c r="C192" s="34" t="s">
        <v>429</v>
      </c>
      <c r="D192" s="233">
        <v>399.18</v>
      </c>
      <c r="E192" s="233">
        <v>598.77</v>
      </c>
      <c r="F192" s="232">
        <f t="shared" si="31"/>
        <v>150</v>
      </c>
    </row>
    <row r="193" spans="1:6" ht="12.75" customHeight="1" x14ac:dyDescent="0.2">
      <c r="A193" s="230">
        <v>3295</v>
      </c>
      <c r="B193" s="192" t="s">
        <v>430</v>
      </c>
      <c r="C193" s="34" t="s">
        <v>431</v>
      </c>
      <c r="D193" s="233">
        <v>612.16</v>
      </c>
      <c r="E193" s="233">
        <v>191.16</v>
      </c>
      <c r="F193" s="232">
        <f t="shared" si="31"/>
        <v>31.227130162049139</v>
      </c>
    </row>
    <row r="194" spans="1:6" ht="12.75" customHeight="1" x14ac:dyDescent="0.2">
      <c r="A194" s="230" t="s">
        <v>432</v>
      </c>
      <c r="B194" s="192" t="s">
        <v>433</v>
      </c>
      <c r="C194" s="34" t="s">
        <v>432</v>
      </c>
      <c r="D194" s="233">
        <v>0</v>
      </c>
      <c r="E194" s="233">
        <v>0</v>
      </c>
      <c r="F194" s="232" t="str">
        <f t="shared" si="31"/>
        <v>-</v>
      </c>
    </row>
    <row r="195" spans="1:6" ht="12.75" customHeight="1" x14ac:dyDescent="0.2">
      <c r="A195" s="230">
        <v>3299</v>
      </c>
      <c r="B195" s="192" t="s">
        <v>434</v>
      </c>
      <c r="C195" s="34" t="s">
        <v>435</v>
      </c>
      <c r="D195" s="233">
        <v>1581.95</v>
      </c>
      <c r="E195" s="233">
        <v>18967.490000000002</v>
      </c>
      <c r="F195" s="232">
        <f t="shared" si="31"/>
        <v>1198.9942792123645</v>
      </c>
    </row>
    <row r="196" spans="1:6" ht="12.75" customHeight="1" x14ac:dyDescent="0.2">
      <c r="A196" s="230">
        <v>34</v>
      </c>
      <c r="B196" s="234" t="s">
        <v>436</v>
      </c>
      <c r="C196" s="34" t="s">
        <v>437</v>
      </c>
      <c r="D196" s="231">
        <f t="shared" ref="D196:E196" si="44">D197+D202+D210</f>
        <v>975.26</v>
      </c>
      <c r="E196" s="231">
        <f t="shared" si="44"/>
        <v>961.05</v>
      </c>
      <c r="F196" s="232">
        <f t="shared" si="31"/>
        <v>98.542952648524491</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975.26</v>
      </c>
      <c r="E210" s="231">
        <f t="shared" si="47"/>
        <v>961.05</v>
      </c>
      <c r="F210" s="232">
        <f t="shared" si="31"/>
        <v>98.542952648524491</v>
      </c>
    </row>
    <row r="211" spans="1:6" ht="12.75" customHeight="1" x14ac:dyDescent="0.2">
      <c r="A211" s="230">
        <v>3431</v>
      </c>
      <c r="B211" s="234" t="s">
        <v>466</v>
      </c>
      <c r="C211" s="34" t="s">
        <v>467</v>
      </c>
      <c r="D211" s="233">
        <v>975.26</v>
      </c>
      <c r="E211" s="233">
        <v>961.05</v>
      </c>
      <c r="F211" s="232">
        <f t="shared" si="31"/>
        <v>98.542952648524491</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0</v>
      </c>
      <c r="E214" s="233"/>
      <c r="F214" s="232" t="str">
        <f t="shared" si="31"/>
        <v>-</v>
      </c>
    </row>
    <row r="215" spans="1:6" ht="12.75" customHeight="1" x14ac:dyDescent="0.2">
      <c r="A215" s="230">
        <v>35</v>
      </c>
      <c r="B215" s="192" t="s">
        <v>474</v>
      </c>
      <c r="C215" s="34" t="s">
        <v>475</v>
      </c>
      <c r="D215" s="231">
        <f t="shared" ref="D215:E215" si="48">D216+D219+D223</f>
        <v>159.27000000000001</v>
      </c>
      <c r="E215" s="231">
        <f t="shared" si="48"/>
        <v>610.47</v>
      </c>
      <c r="F215" s="232">
        <f t="shared" si="31"/>
        <v>383.29252213222827</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159.27000000000001</v>
      </c>
      <c r="E219" s="231">
        <f t="shared" si="50"/>
        <v>610.47</v>
      </c>
      <c r="F219" s="232">
        <f t="shared" si="31"/>
        <v>383.29252213222827</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159.27000000000001</v>
      </c>
      <c r="E222" s="233">
        <v>610.47</v>
      </c>
      <c r="F222" s="232">
        <f t="shared" si="31"/>
        <v>383.29252213222827</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45709.34</v>
      </c>
      <c r="E224" s="231">
        <f t="shared" si="51"/>
        <v>52708.23</v>
      </c>
      <c r="F224" s="232">
        <f t="shared" ref="F224:F235" si="52">IF(D224&lt;&gt;0,IF(E224/D224&gt;=100,"&gt;&gt;100",E224/D224*100),"-")</f>
        <v>115.31172841261765</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3813</v>
      </c>
      <c r="E231" s="231">
        <f t="shared" si="55"/>
        <v>0</v>
      </c>
      <c r="F231" s="232">
        <f t="shared" si="52"/>
        <v>0</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3813</v>
      </c>
      <c r="E233" s="233"/>
      <c r="F233" s="232">
        <f t="shared" si="52"/>
        <v>0</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41896.339999999997</v>
      </c>
      <c r="E236" s="231">
        <f t="shared" si="56"/>
        <v>52708.23</v>
      </c>
      <c r="F236" s="232">
        <f t="shared" ref="F236:F239" si="57">IF(D236&lt;&gt;0,IF(E236/D236&gt;=100,"&gt;&gt;100",E236/D236*100),"-")</f>
        <v>125.80628761366745</v>
      </c>
    </row>
    <row r="237" spans="1:6" ht="12.75" customHeight="1" x14ac:dyDescent="0.2">
      <c r="A237" s="230" t="s">
        <v>518</v>
      </c>
      <c r="B237" s="192" t="s">
        <v>519</v>
      </c>
      <c r="C237" s="34" t="s">
        <v>518</v>
      </c>
      <c r="D237" s="233">
        <v>41896.339999999997</v>
      </c>
      <c r="E237" s="233">
        <v>52708.23</v>
      </c>
      <c r="F237" s="232">
        <f t="shared" si="57"/>
        <v>125.80628761366745</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24272.639999999999</v>
      </c>
      <c r="E252" s="231">
        <f t="shared" si="63"/>
        <v>24699.48</v>
      </c>
      <c r="F252" s="232">
        <f t="shared" ref="F252:F258" si="64">IF(D252&lt;&gt;0,IF(E252/D252&gt;=100,"&gt;&gt;100",E252/D252*100),"-")</f>
        <v>101.75852317671254</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24272.639999999999</v>
      </c>
      <c r="E259" s="231">
        <f t="shared" si="66"/>
        <v>24699.48</v>
      </c>
      <c r="F259" s="232">
        <f t="shared" ref="F259:F262" si="67">IF(D259&lt;&gt;0,IF(E259/D259&gt;=100,"&gt;&gt;100",E259/D259*100),"-")</f>
        <v>101.75852317671254</v>
      </c>
    </row>
    <row r="260" spans="1:6" ht="12.75" customHeight="1" x14ac:dyDescent="0.2">
      <c r="A260" s="230">
        <v>3721</v>
      </c>
      <c r="B260" s="192" t="s">
        <v>560</v>
      </c>
      <c r="C260" s="34" t="s">
        <v>561</v>
      </c>
      <c r="D260" s="233">
        <v>24272.639999999999</v>
      </c>
      <c r="E260" s="233">
        <v>24699.48</v>
      </c>
      <c r="F260" s="232">
        <f t="shared" si="67"/>
        <v>101.75852317671254</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64040.5</v>
      </c>
      <c r="E263" s="231">
        <f t="shared" si="68"/>
        <v>61706.3</v>
      </c>
      <c r="F263" s="232">
        <f t="shared" ref="F263:F267" si="69">IF(D263&lt;&gt;0,IF(E263/D263&gt;=100,"&gt;&gt;100",E263/D263*100),"-")</f>
        <v>96.355119026241212</v>
      </c>
    </row>
    <row r="264" spans="1:6" ht="12.75" customHeight="1" x14ac:dyDescent="0.2">
      <c r="A264" s="230">
        <v>381</v>
      </c>
      <c r="B264" s="192" t="s">
        <v>568</v>
      </c>
      <c r="C264" s="34" t="s">
        <v>569</v>
      </c>
      <c r="D264" s="231">
        <f t="shared" ref="D264:E264" si="70">SUM(D265:D267)</f>
        <v>64040.5</v>
      </c>
      <c r="E264" s="231">
        <f t="shared" si="70"/>
        <v>61706.3</v>
      </c>
      <c r="F264" s="232">
        <f t="shared" si="69"/>
        <v>96.355119026241212</v>
      </c>
    </row>
    <row r="265" spans="1:6" ht="12.75" customHeight="1" x14ac:dyDescent="0.2">
      <c r="A265" s="230">
        <v>3811</v>
      </c>
      <c r="B265" s="192" t="s">
        <v>570</v>
      </c>
      <c r="C265" s="34" t="s">
        <v>571</v>
      </c>
      <c r="D265" s="233">
        <v>64040.5</v>
      </c>
      <c r="E265" s="233">
        <v>61706.3</v>
      </c>
      <c r="F265" s="232">
        <f t="shared" si="69"/>
        <v>96.355119026241212</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445745.17000000004</v>
      </c>
      <c r="E289" s="231">
        <f t="shared" si="79"/>
        <v>469468.48999999993</v>
      </c>
      <c r="F289" s="232">
        <f t="shared" si="76"/>
        <v>105.32217096149353</v>
      </c>
    </row>
    <row r="290" spans="1:6" ht="12.75" customHeight="1" x14ac:dyDescent="0.2">
      <c r="A290" s="230" t="s">
        <v>609</v>
      </c>
      <c r="B290" s="192" t="s">
        <v>620</v>
      </c>
      <c r="C290" s="34" t="s">
        <v>621</v>
      </c>
      <c r="D290" s="231">
        <f>IF(D6&gt;=D289,D6-D289,0)</f>
        <v>494359.93000000005</v>
      </c>
      <c r="E290" s="231">
        <f>IF(E6&gt;=E289,E6-E289,0)</f>
        <v>361771.36000000016</v>
      </c>
      <c r="F290" s="232">
        <f t="shared" si="76"/>
        <v>73.179749823170354</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3712805.75</v>
      </c>
      <c r="E292" s="233">
        <v>4296175.92</v>
      </c>
      <c r="F292" s="232">
        <f t="shared" si="76"/>
        <v>115.71238058980057</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76914.880000000005</v>
      </c>
      <c r="E294" s="233">
        <v>23564.6</v>
      </c>
      <c r="F294" s="232">
        <f t="shared" si="76"/>
        <v>30.637244704795741</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644.48</v>
      </c>
      <c r="E298" s="231">
        <f t="shared" si="80"/>
        <v>300.3</v>
      </c>
      <c r="F298" s="232">
        <f t="shared" ref="F298:F418" si="81">IF(D298&lt;&gt;0,IF(E298/D298&gt;=100,"&gt;&gt;100",E298/D298*100),"-")</f>
        <v>46.595705064548163</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644.48</v>
      </c>
      <c r="E311" s="231">
        <f t="shared" si="85"/>
        <v>300.3</v>
      </c>
      <c r="F311" s="232">
        <f t="shared" si="81"/>
        <v>46.595705064548163</v>
      </c>
    </row>
    <row r="312" spans="1:6" ht="12.75" customHeight="1" x14ac:dyDescent="0.2">
      <c r="A312" s="230">
        <v>721</v>
      </c>
      <c r="B312" s="192" t="s">
        <v>663</v>
      </c>
      <c r="C312" s="34" t="s">
        <v>664</v>
      </c>
      <c r="D312" s="231">
        <f t="shared" ref="D312:E312" si="86">SUM(D313:D316)</f>
        <v>644.48</v>
      </c>
      <c r="E312" s="231">
        <f t="shared" si="86"/>
        <v>300.3</v>
      </c>
      <c r="F312" s="232">
        <f t="shared" si="81"/>
        <v>46.595705064548163</v>
      </c>
    </row>
    <row r="313" spans="1:6" ht="12.75" customHeight="1" x14ac:dyDescent="0.2">
      <c r="A313" s="230">
        <v>7211</v>
      </c>
      <c r="B313" s="192" t="s">
        <v>665</v>
      </c>
      <c r="C313" s="34" t="s">
        <v>666</v>
      </c>
      <c r="D313" s="233">
        <v>644.48</v>
      </c>
      <c r="E313" s="233">
        <v>300.3</v>
      </c>
      <c r="F313" s="232">
        <f t="shared" si="81"/>
        <v>46.595705064548163</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141992.07999999999</v>
      </c>
      <c r="E350" s="231">
        <f t="shared" si="95"/>
        <v>430549.44999999995</v>
      </c>
      <c r="F350" s="232">
        <f t="shared" si="81"/>
        <v>303.22075005873563</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104895.51</v>
      </c>
      <c r="E363" s="231">
        <f t="shared" si="99"/>
        <v>294042.31999999995</v>
      </c>
      <c r="F363" s="232">
        <f t="shared" si="81"/>
        <v>280.31926247367494</v>
      </c>
    </row>
    <row r="364" spans="1:6" ht="12.75" customHeight="1" x14ac:dyDescent="0.2">
      <c r="A364" s="230">
        <v>421</v>
      </c>
      <c r="B364" s="192" t="s">
        <v>759</v>
      </c>
      <c r="C364" s="34" t="s">
        <v>760</v>
      </c>
      <c r="D364" s="231">
        <f t="shared" ref="D364:E364" si="100">SUM(D365:D368)</f>
        <v>99022.53</v>
      </c>
      <c r="E364" s="231">
        <f t="shared" si="100"/>
        <v>243013.83</v>
      </c>
      <c r="F364" s="232">
        <f t="shared" si="81"/>
        <v>245.41266517831849</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11447.34</v>
      </c>
      <c r="E366" s="233"/>
      <c r="F366" s="232">
        <f t="shared" si="81"/>
        <v>0</v>
      </c>
    </row>
    <row r="367" spans="1:6" ht="12.75" customHeight="1" x14ac:dyDescent="0.2">
      <c r="A367" s="230">
        <v>4213</v>
      </c>
      <c r="B367" s="192" t="s">
        <v>669</v>
      </c>
      <c r="C367" s="34" t="s">
        <v>763</v>
      </c>
      <c r="D367" s="233">
        <v>87575.19</v>
      </c>
      <c r="E367" s="233">
        <v>213560.05</v>
      </c>
      <c r="F367" s="232">
        <f t="shared" si="81"/>
        <v>243.85907698287608</v>
      </c>
    </row>
    <row r="368" spans="1:6" ht="12.75" customHeight="1" x14ac:dyDescent="0.2">
      <c r="A368" s="230">
        <v>4214</v>
      </c>
      <c r="B368" s="192" t="s">
        <v>671</v>
      </c>
      <c r="C368" s="34" t="s">
        <v>764</v>
      </c>
      <c r="D368" s="233">
        <v>0</v>
      </c>
      <c r="E368" s="233">
        <v>29453.78</v>
      </c>
      <c r="F368" s="232" t="str">
        <f t="shared" si="81"/>
        <v>-</v>
      </c>
    </row>
    <row r="369" spans="1:6" ht="12.75" customHeight="1" x14ac:dyDescent="0.2">
      <c r="A369" s="230">
        <v>422</v>
      </c>
      <c r="B369" s="192" t="s">
        <v>765</v>
      </c>
      <c r="C369" s="34" t="s">
        <v>766</v>
      </c>
      <c r="D369" s="231">
        <f t="shared" ref="D369:E369" si="101">SUM(D370:D377)</f>
        <v>5872.98</v>
      </c>
      <c r="E369" s="231">
        <f t="shared" si="101"/>
        <v>24330.9</v>
      </c>
      <c r="F369" s="232">
        <f t="shared" si="81"/>
        <v>414.28542239203949</v>
      </c>
    </row>
    <row r="370" spans="1:6" ht="12.75" customHeight="1" x14ac:dyDescent="0.2">
      <c r="A370" s="230">
        <v>4221</v>
      </c>
      <c r="B370" s="192" t="s">
        <v>675</v>
      </c>
      <c r="C370" s="34" t="s">
        <v>767</v>
      </c>
      <c r="D370" s="233">
        <v>0</v>
      </c>
      <c r="E370" s="233">
        <v>6113.9</v>
      </c>
      <c r="F370" s="232" t="str">
        <f t="shared" si="81"/>
        <v>-</v>
      </c>
    </row>
    <row r="371" spans="1:6" ht="12.75" customHeight="1" x14ac:dyDescent="0.2">
      <c r="A371" s="230">
        <v>4222</v>
      </c>
      <c r="B371" s="192" t="s">
        <v>768</v>
      </c>
      <c r="C371" s="34" t="s">
        <v>769</v>
      </c>
      <c r="D371" s="233">
        <v>0</v>
      </c>
      <c r="E371" s="233"/>
      <c r="F371" s="232" t="str">
        <f t="shared" si="81"/>
        <v>-</v>
      </c>
    </row>
    <row r="372" spans="1:6" ht="12.75" customHeight="1" x14ac:dyDescent="0.2">
      <c r="A372" s="230">
        <v>4223</v>
      </c>
      <c r="B372" s="192" t="s">
        <v>679</v>
      </c>
      <c r="C372" s="34" t="s">
        <v>770</v>
      </c>
      <c r="D372" s="233">
        <v>5872.98</v>
      </c>
      <c r="E372" s="233">
        <v>1742</v>
      </c>
      <c r="F372" s="232">
        <f t="shared" si="81"/>
        <v>29.66126225527756</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0</v>
      </c>
      <c r="E376" s="233">
        <v>16475</v>
      </c>
      <c r="F376" s="232" t="str">
        <f t="shared" si="81"/>
        <v>-</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25985.1</v>
      </c>
      <c r="F378" s="232" t="str">
        <f t="shared" si="81"/>
        <v>-</v>
      </c>
    </row>
    <row r="379" spans="1:6" ht="12.75" customHeight="1" x14ac:dyDescent="0.2">
      <c r="A379" s="230">
        <v>4231</v>
      </c>
      <c r="B379" s="192" t="s">
        <v>693</v>
      </c>
      <c r="C379" s="34" t="s">
        <v>778</v>
      </c>
      <c r="D379" s="233">
        <v>0</v>
      </c>
      <c r="E379" s="233">
        <v>25985.1</v>
      </c>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712.49</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v>712.49</v>
      </c>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37096.57</v>
      </c>
      <c r="E402" s="231">
        <f t="shared" si="109"/>
        <v>136507.13</v>
      </c>
      <c r="F402" s="232">
        <f t="shared" si="81"/>
        <v>367.97776721675348</v>
      </c>
    </row>
    <row r="403" spans="1:6" ht="12.75" customHeight="1" x14ac:dyDescent="0.2">
      <c r="A403" s="230">
        <v>451</v>
      </c>
      <c r="B403" s="192" t="s">
        <v>812</v>
      </c>
      <c r="C403" s="34" t="s">
        <v>813</v>
      </c>
      <c r="D403" s="233">
        <v>37096.57</v>
      </c>
      <c r="E403" s="233">
        <v>136507.13</v>
      </c>
      <c r="F403" s="232">
        <f t="shared" si="81"/>
        <v>367.97776721675348</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141347.59999999998</v>
      </c>
      <c r="E408" s="231">
        <f t="shared" si="111"/>
        <v>430249.14999999997</v>
      </c>
      <c r="F408" s="232">
        <f t="shared" si="81"/>
        <v>304.39084215083955</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3195049.7</v>
      </c>
      <c r="E410" s="233">
        <v>3317900.23</v>
      </c>
      <c r="F410" s="232">
        <f t="shared" si="81"/>
        <v>103.84502719942039</v>
      </c>
    </row>
    <row r="411" spans="1:6" ht="12.75" customHeight="1" x14ac:dyDescent="0.2">
      <c r="A411" s="230">
        <v>97</v>
      </c>
      <c r="B411" s="192" t="s">
        <v>828</v>
      </c>
      <c r="C411" s="34" t="s">
        <v>829</v>
      </c>
      <c r="D411" s="233">
        <v>8583.01</v>
      </c>
      <c r="E411" s="233">
        <v>9454.24</v>
      </c>
      <c r="F411" s="232">
        <f t="shared" si="81"/>
        <v>110.1506348006119</v>
      </c>
    </row>
    <row r="412" spans="1:6" ht="12.75" customHeight="1" x14ac:dyDescent="0.2">
      <c r="A412" s="230" t="s">
        <v>609</v>
      </c>
      <c r="B412" s="192" t="s">
        <v>830</v>
      </c>
      <c r="C412" s="34" t="s">
        <v>831</v>
      </c>
      <c r="D412" s="231">
        <f>D6+D298</f>
        <v>940749.58000000007</v>
      </c>
      <c r="E412" s="231">
        <f>E6+E298</f>
        <v>831540.15000000014</v>
      </c>
      <c r="F412" s="232">
        <f t="shared" si="81"/>
        <v>88.391232659386361</v>
      </c>
    </row>
    <row r="413" spans="1:6" ht="12.75" customHeight="1" x14ac:dyDescent="0.2">
      <c r="A413" s="230" t="s">
        <v>609</v>
      </c>
      <c r="B413" s="192" t="s">
        <v>832</v>
      </c>
      <c r="C413" s="34" t="s">
        <v>833</v>
      </c>
      <c r="D413" s="231">
        <f t="shared" ref="D413:E413" si="112">D289+D350</f>
        <v>587737.25</v>
      </c>
      <c r="E413" s="231">
        <f t="shared" si="112"/>
        <v>900017.94</v>
      </c>
      <c r="F413" s="232">
        <f t="shared" si="81"/>
        <v>153.13270343167801</v>
      </c>
    </row>
    <row r="414" spans="1:6" ht="12.75" customHeight="1" x14ac:dyDescent="0.2">
      <c r="A414" s="230" t="s">
        <v>609</v>
      </c>
      <c r="B414" s="192" t="s">
        <v>834</v>
      </c>
      <c r="C414" s="34" t="s">
        <v>835</v>
      </c>
      <c r="D414" s="231">
        <f t="shared" ref="D414:E414" si="113">IF(D412&gt;=D413,D412-D413,0)</f>
        <v>353012.33000000007</v>
      </c>
      <c r="E414" s="231">
        <f t="shared" si="113"/>
        <v>0</v>
      </c>
      <c r="F414" s="232">
        <f t="shared" si="81"/>
        <v>0</v>
      </c>
    </row>
    <row r="415" spans="1:6" ht="12.75" customHeight="1" x14ac:dyDescent="0.2">
      <c r="A415" s="230" t="s">
        <v>609</v>
      </c>
      <c r="B415" s="192" t="s">
        <v>836</v>
      </c>
      <c r="C415" s="34" t="s">
        <v>837</v>
      </c>
      <c r="D415" s="231">
        <f t="shared" ref="D415:E415" si="114">IF(D413&gt;=D412,D413-D412,0)</f>
        <v>0</v>
      </c>
      <c r="E415" s="231">
        <f t="shared" si="114"/>
        <v>68477.789999999804</v>
      </c>
      <c r="F415" s="232" t="str">
        <f t="shared" si="81"/>
        <v>-</v>
      </c>
    </row>
    <row r="416" spans="1:6" ht="12.75" customHeight="1" x14ac:dyDescent="0.2">
      <c r="A416" s="240" t="s">
        <v>838</v>
      </c>
      <c r="B416" s="234" t="s">
        <v>839</v>
      </c>
      <c r="C416" s="241" t="s">
        <v>840</v>
      </c>
      <c r="D416" s="231">
        <f t="shared" ref="D416:E416" si="115">IF(D292-D293+D409-D410&gt;=0,D292-D293+D409-D410,0)</f>
        <v>517756.04999999981</v>
      </c>
      <c r="E416" s="231">
        <f t="shared" si="115"/>
        <v>978275.69</v>
      </c>
      <c r="F416" s="232">
        <f t="shared" si="81"/>
        <v>188.94529383094613</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85497.89</v>
      </c>
      <c r="E418" s="242">
        <f t="shared" si="117"/>
        <v>33018.839999999997</v>
      </c>
      <c r="F418" s="238">
        <f t="shared" si="81"/>
        <v>38.619479381304025</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1327.23</v>
      </c>
      <c r="E420" s="231">
        <f t="shared" si="118"/>
        <v>5972.53</v>
      </c>
      <c r="F420" s="232">
        <f t="shared" ref="F420:F647" si="119">IF(D420&lt;&gt;0,IF(E420/D420&gt;=100,"&gt;&gt;100",E420/D420*100),"-")</f>
        <v>449.99962327554374</v>
      </c>
    </row>
    <row r="421" spans="1:6" ht="24" x14ac:dyDescent="0.2">
      <c r="A421" s="230">
        <v>81</v>
      </c>
      <c r="B421" s="234" t="s">
        <v>849</v>
      </c>
      <c r="C421" s="34" t="s">
        <v>850</v>
      </c>
      <c r="D421" s="231">
        <f t="shared" ref="D421:E421" si="120">D422+D427+D430+D434+D435+D442+D447+D455</f>
        <v>1327.23</v>
      </c>
      <c r="E421" s="231">
        <f t="shared" si="120"/>
        <v>5972.53</v>
      </c>
      <c r="F421" s="232">
        <f t="shared" si="119"/>
        <v>449.99962327554374</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1327.23</v>
      </c>
      <c r="E434" s="233">
        <v>5972.53</v>
      </c>
      <c r="F434" s="232">
        <f t="shared" si="119"/>
        <v>449.99962327554374</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1327.23</v>
      </c>
      <c r="E635" s="231">
        <f t="shared" si="178"/>
        <v>5972.53</v>
      </c>
      <c r="F635" s="232">
        <f t="shared" si="119"/>
        <v>449.99962327554374</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942076.81</v>
      </c>
      <c r="E639" s="231">
        <f t="shared" si="180"/>
        <v>837512.68000000017</v>
      </c>
      <c r="F639" s="232">
        <f t="shared" si="119"/>
        <v>88.90067891597927</v>
      </c>
    </row>
    <row r="640" spans="1:6" ht="12.75" customHeight="1" x14ac:dyDescent="0.2">
      <c r="A640" s="230" t="s">
        <v>609</v>
      </c>
      <c r="B640" s="192" t="s">
        <v>1278</v>
      </c>
      <c r="C640" s="34" t="s">
        <v>1279</v>
      </c>
      <c r="D640" s="231">
        <f t="shared" ref="D640:E640" si="181">D413+D528</f>
        <v>587737.25</v>
      </c>
      <c r="E640" s="231">
        <f t="shared" si="181"/>
        <v>900017.94</v>
      </c>
      <c r="F640" s="232">
        <f t="shared" si="119"/>
        <v>153.13270343167801</v>
      </c>
    </row>
    <row r="641" spans="1:6" ht="12.75" customHeight="1" x14ac:dyDescent="0.2">
      <c r="A641" s="230" t="s">
        <v>609</v>
      </c>
      <c r="B641" s="192" t="s">
        <v>1280</v>
      </c>
      <c r="C641" s="34" t="s">
        <v>1281</v>
      </c>
      <c r="D641" s="231">
        <f t="shared" ref="D641:E641" si="182">IF(D639&gt;=D640,D639-D640,0)</f>
        <v>354339.56000000006</v>
      </c>
      <c r="E641" s="231">
        <f t="shared" si="182"/>
        <v>0</v>
      </c>
      <c r="F641" s="232">
        <f t="shared" si="119"/>
        <v>0</v>
      </c>
    </row>
    <row r="642" spans="1:6" ht="12.75" customHeight="1" x14ac:dyDescent="0.2">
      <c r="A642" s="230" t="s">
        <v>609</v>
      </c>
      <c r="B642" s="192" t="s">
        <v>1282</v>
      </c>
      <c r="C642" s="34" t="s">
        <v>1283</v>
      </c>
      <c r="D642" s="231">
        <f t="shared" ref="D642:E642" si="183">IF(D640&gt;=D639,D640-D639,0)</f>
        <v>0</v>
      </c>
      <c r="E642" s="231">
        <f t="shared" si="183"/>
        <v>62505.259999999776</v>
      </c>
      <c r="F642" s="232" t="str">
        <f t="shared" si="119"/>
        <v>-</v>
      </c>
    </row>
    <row r="643" spans="1:6" ht="24" x14ac:dyDescent="0.2">
      <c r="A643" s="240" t="s">
        <v>1284</v>
      </c>
      <c r="B643" s="192" t="s">
        <v>1285</v>
      </c>
      <c r="C643" s="241" t="s">
        <v>1284</v>
      </c>
      <c r="D643" s="231">
        <f t="shared" ref="D643:E643" si="184">IF(D416-D417+D637-D638&gt;=0,D416-D417+D637-D638,0)</f>
        <v>517756.04999999981</v>
      </c>
      <c r="E643" s="231">
        <f t="shared" si="184"/>
        <v>978275.69</v>
      </c>
      <c r="F643" s="232">
        <f t="shared" si="119"/>
        <v>188.94529383094613</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872095.60999999987</v>
      </c>
      <c r="E645" s="231">
        <f t="shared" si="186"/>
        <v>915770.43000000017</v>
      </c>
      <c r="F645" s="232">
        <f t="shared" si="119"/>
        <v>105.00803117217852</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0</v>
      </c>
      <c r="E647" s="237"/>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531396.31999999995</v>
      </c>
      <c r="E649" s="233">
        <v>983209.5</v>
      </c>
      <c r="F649" s="232">
        <f t="shared" ref="F649:F724" si="188">IF(D649&lt;&gt;0,IF(E649/D649&gt;=100,"&gt;&gt;100",E649/D649*100),"-")</f>
        <v>185.02376907691044</v>
      </c>
    </row>
    <row r="650" spans="1:6" ht="12.75" customHeight="1" x14ac:dyDescent="0.2">
      <c r="A650" s="230" t="s">
        <v>1297</v>
      </c>
      <c r="B650" s="192" t="s">
        <v>1298</v>
      </c>
      <c r="C650" s="34" t="s">
        <v>1297</v>
      </c>
      <c r="D650" s="233">
        <v>943888.06</v>
      </c>
      <c r="E650" s="233">
        <v>878599.42</v>
      </c>
      <c r="F650" s="232">
        <f t="shared" si="188"/>
        <v>93.083010288317453</v>
      </c>
    </row>
    <row r="651" spans="1:6" ht="12.75" customHeight="1" x14ac:dyDescent="0.2">
      <c r="A651" s="230" t="s">
        <v>1299</v>
      </c>
      <c r="B651" s="192" t="s">
        <v>1300</v>
      </c>
      <c r="C651" s="34" t="s">
        <v>1299</v>
      </c>
      <c r="D651" s="233">
        <v>615172.94999999995</v>
      </c>
      <c r="E651" s="233">
        <v>951819.25</v>
      </c>
      <c r="F651" s="232">
        <f t="shared" si="188"/>
        <v>154.72384635897922</v>
      </c>
    </row>
    <row r="652" spans="1:6" ht="24" x14ac:dyDescent="0.2">
      <c r="A652" s="230">
        <v>11</v>
      </c>
      <c r="B652" s="192" t="s">
        <v>1301</v>
      </c>
      <c r="C652" s="34" t="s">
        <v>1302</v>
      </c>
      <c r="D652" s="231">
        <f t="shared" ref="D652:E652" si="189">+D649+D650-D651</f>
        <v>860111.42999999993</v>
      </c>
      <c r="E652" s="231">
        <f t="shared" si="189"/>
        <v>909989.66999999993</v>
      </c>
      <c r="F652" s="232">
        <f t="shared" si="188"/>
        <v>105.79904396805888</v>
      </c>
    </row>
    <row r="653" spans="1:6" ht="24" x14ac:dyDescent="0.2">
      <c r="A653" s="230" t="s">
        <v>609</v>
      </c>
      <c r="B653" s="192" t="s">
        <v>1303</v>
      </c>
      <c r="C653" s="34" t="s">
        <v>1304</v>
      </c>
      <c r="D653" s="243">
        <v>4</v>
      </c>
      <c r="E653" s="243">
        <v>5</v>
      </c>
      <c r="F653" s="232">
        <f t="shared" si="188"/>
        <v>125</v>
      </c>
    </row>
    <row r="654" spans="1:6" ht="24" x14ac:dyDescent="0.2">
      <c r="A654" s="230" t="s">
        <v>609</v>
      </c>
      <c r="B654" s="192" t="s">
        <v>1305</v>
      </c>
      <c r="C654" s="34" t="s">
        <v>1306</v>
      </c>
      <c r="D654" s="243">
        <v>0</v>
      </c>
      <c r="E654" s="243"/>
      <c r="F654" s="232" t="str">
        <f t="shared" si="188"/>
        <v>-</v>
      </c>
    </row>
    <row r="655" spans="1:6" ht="12.75" customHeight="1" x14ac:dyDescent="0.2">
      <c r="A655" s="230" t="s">
        <v>609</v>
      </c>
      <c r="B655" s="192" t="s">
        <v>1307</v>
      </c>
      <c r="C655" s="34" t="s">
        <v>1308</v>
      </c>
      <c r="D655" s="243">
        <v>4</v>
      </c>
      <c r="E655" s="243">
        <v>5</v>
      </c>
      <c r="F655" s="232">
        <f t="shared" si="188"/>
        <v>125</v>
      </c>
    </row>
    <row r="656" spans="1:6" ht="12.75" customHeight="1" x14ac:dyDescent="0.2">
      <c r="A656" s="230" t="s">
        <v>609</v>
      </c>
      <c r="B656" s="192" t="s">
        <v>1309</v>
      </c>
      <c r="C656" s="34" t="s">
        <v>1310</v>
      </c>
      <c r="D656" s="243">
        <v>0</v>
      </c>
      <c r="E656" s="243"/>
      <c r="F656" s="232" t="str">
        <f t="shared" si="188"/>
        <v>-</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404873.51</v>
      </c>
      <c r="E661" s="233">
        <v>387170.28</v>
      </c>
      <c r="F661" s="232">
        <f t="shared" si="188"/>
        <v>95.627466464773164</v>
      </c>
    </row>
    <row r="662" spans="1:6" ht="12.75" customHeight="1" x14ac:dyDescent="0.2">
      <c r="A662" s="230">
        <v>63312</v>
      </c>
      <c r="B662" s="192" t="s">
        <v>1322</v>
      </c>
      <c r="C662" s="34" t="s">
        <v>1323</v>
      </c>
      <c r="D662" s="233">
        <v>39.82</v>
      </c>
      <c r="E662" s="233">
        <v>177.57</v>
      </c>
      <c r="F662" s="232">
        <f t="shared" si="188"/>
        <v>445.93169261677542</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4992.04</v>
      </c>
      <c r="E665" s="233">
        <v>19500</v>
      </c>
      <c r="F665" s="232">
        <f t="shared" si="188"/>
        <v>390.62187001706718</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3255.83</v>
      </c>
      <c r="E669" s="233">
        <v>4052.64</v>
      </c>
      <c r="F669" s="232">
        <f t="shared" si="188"/>
        <v>124.47332938144804</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0</v>
      </c>
      <c r="E710" s="233"/>
      <c r="F710" s="232" t="str">
        <f t="shared" si="188"/>
        <v>-</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0</v>
      </c>
      <c r="E718" s="233"/>
      <c r="F718" s="232" t="str">
        <f t="shared" si="188"/>
        <v>-</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0</v>
      </c>
      <c r="E720" s="233"/>
      <c r="F720" s="232" t="str">
        <f t="shared" si="188"/>
        <v>-</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8295.89</v>
      </c>
      <c r="E722" s="233">
        <v>8826.25</v>
      </c>
      <c r="F722" s="232">
        <f t="shared" si="188"/>
        <v>106.39304523083118</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3873.02</v>
      </c>
      <c r="E725" s="233">
        <v>4619.84</v>
      </c>
      <c r="F725" s="232">
        <f t="shared" ref="F725:F979" si="190">IF(D725&lt;&gt;0,IF(E725/D725&gt;=100,"&gt;&gt;100",E725/D725*100),"-")</f>
        <v>119.28262699392207</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159.27000000000001</v>
      </c>
      <c r="E759" s="233">
        <v>610.47</v>
      </c>
      <c r="F759" s="232">
        <f t="shared" si="190"/>
        <v>383.29252213222827</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3813</v>
      </c>
      <c r="E773" s="233"/>
      <c r="F773" s="232">
        <f t="shared" si="190"/>
        <v>0</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4098.78</v>
      </c>
      <c r="E816" s="233">
        <v>2541.3200000000002</v>
      </c>
      <c r="F816" s="232">
        <f t="shared" si="190"/>
        <v>62.001863969278673</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13272.27</v>
      </c>
      <c r="E819" s="233">
        <v>16350</v>
      </c>
      <c r="F819" s="232">
        <f t="shared" si="190"/>
        <v>123.18917562707811</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5043.47</v>
      </c>
      <c r="E821" s="233">
        <v>5410</v>
      </c>
      <c r="F821" s="232">
        <f t="shared" si="190"/>
        <v>107.26741707594176</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1858.12</v>
      </c>
      <c r="E823" s="233">
        <v>398.16</v>
      </c>
      <c r="F823" s="232">
        <f t="shared" si="190"/>
        <v>21.428110132822425</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1327.23</v>
      </c>
      <c r="E850" s="233">
        <v>5972.53</v>
      </c>
      <c r="F850" s="232">
        <f t="shared" si="190"/>
        <v>449.99962327554374</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v>18209.990000000002</v>
      </c>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782503.16999999993</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351953.71999999991</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v>59087.08</v>
      </c>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v>262306.98</v>
      </c>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v>961.05</v>
      </c>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v>610.47</v>
      </c>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v>132.72</v>
      </c>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v>28855.42</v>
      </c>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v>430549.45</v>
      </c>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794354.46</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363805.00999999995</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v>59087.08</v>
      </c>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v>279645.45</v>
      </c>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v>961.05</v>
      </c>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v>610.47</v>
      </c>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v>132.72</v>
      </c>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v>23368.240000000002</v>
      </c>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v>430549.45</v>
      </c>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6358.6999999999534</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6358.7</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v>6358.7</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7</v>
      </c>
      <c r="G3" s="272">
        <f>IF(RefStr!C12&lt;&gt;"",INT(VALUE(MID(RefStr!C12,1,4))),0)</f>
        <v>2023</v>
      </c>
      <c r="H3" s="273">
        <f>IF(RefStr!C12&lt;&gt;"",INT(VALUE(MID(RefStr!C12,6,2))),0)</f>
        <v>9</v>
      </c>
      <c r="I3" s="274">
        <f>RefStr!C10*1</f>
        <v>22</v>
      </c>
      <c r="J3" s="275" t="str">
        <f>RefStr!H7</f>
        <v>DA</v>
      </c>
      <c r="K3" s="273" t="str">
        <f>RefStr!H9</f>
        <v>NE</v>
      </c>
      <c r="L3" s="273" t="str">
        <f>RefStr!H10</f>
        <v>NE</v>
      </c>
      <c r="M3" s="273" t="str">
        <f>RefStr!H8</f>
        <v>NE</v>
      </c>
      <c r="N3" s="273" t="str">
        <f>RefStr!H11</f>
        <v>DA</v>
      </c>
      <c r="O3" s="276">
        <f>RefStr!C6</f>
        <v>32504</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7</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Provjera</v>
      </c>
      <c r="C213" s="195" t="s">
        <v>3219</v>
      </c>
      <c r="D213" s="74"/>
      <c r="E213" s="252">
        <f t="shared" si="20"/>
        <v>0</v>
      </c>
      <c r="F213" s="252">
        <f t="shared" ref="F213:F274" si="21">MAX(L213:O213)</f>
        <v>1</v>
      </c>
      <c r="G213" s="252"/>
      <c r="H213" s="252"/>
      <c r="I213" s="252"/>
      <c r="J213" s="252"/>
      <c r="K213" s="252"/>
      <c r="L213" s="252">
        <f>IF(AND('PR-RAS'!D24&gt;0,'PR-RAS'!D658=0),1,0)</f>
        <v>1</v>
      </c>
      <c r="M213" s="252">
        <f>IF(AND('PR-RAS'!E24&gt;0,'PR-RAS'!E658=0),1,0)</f>
        <v>1</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Provjera</v>
      </c>
      <c r="C216" s="195" t="s">
        <v>3222</v>
      </c>
      <c r="D216" s="74"/>
      <c r="E216" s="252">
        <f t="shared" si="20"/>
        <v>0</v>
      </c>
      <c r="F216" s="252">
        <f t="shared" si="21"/>
        <v>1</v>
      </c>
      <c r="G216" s="252"/>
      <c r="H216" s="252"/>
      <c r="I216" s="252"/>
      <c r="J216" s="252"/>
      <c r="K216" s="252"/>
      <c r="L216" s="252">
        <f>IF(AND('PR-RAS'!D117&gt;0,SUM('PR-RAS'!D710:'PR-RAS'!D712)=0),1,0)</f>
        <v>0</v>
      </c>
      <c r="M216" s="252">
        <f>IF(AND('PR-RAS'!E117&gt;0,SUM('PR-RAS'!E710:'PR-RAS'!E712)=0),1,0)</f>
        <v>1</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Provjera</v>
      </c>
      <c r="C218" s="195" t="s">
        <v>3224</v>
      </c>
      <c r="D218" s="74"/>
      <c r="E218" s="252">
        <f t="shared" si="20"/>
        <v>0</v>
      </c>
      <c r="F218" s="252">
        <f t="shared" si="21"/>
        <v>1</v>
      </c>
      <c r="G218" s="252"/>
      <c r="H218" s="252"/>
      <c r="I218" s="252"/>
      <c r="J218" s="252"/>
      <c r="K218" s="252"/>
      <c r="L218" s="252">
        <f>IF(AND('PR-RAS'!D183&gt;0,'PR-RAS'!D720=0),1,0)</f>
        <v>1</v>
      </c>
      <c r="M218" s="252">
        <f>IF(AND('PR-RAS'!E183&gt;0,'PR-RAS'!E720=0),1,0)</f>
        <v>0</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Provjera</v>
      </c>
      <c r="C225" s="195" t="s">
        <v>3231</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Korisnik</cp:lastModifiedBy>
  <cp:revision/>
  <cp:lastPrinted>2023-10-09T19:14:27Z</cp:lastPrinted>
  <dcterms:created xsi:type="dcterms:W3CDTF">2022-04-01T05:14:30Z</dcterms:created>
  <dcterms:modified xsi:type="dcterms:W3CDTF">2023-10-09T19:16:55Z</dcterms:modified>
  <cp:category/>
  <cp:contentStatus/>
</cp:coreProperties>
</file>