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F:\Radna površina\"/>
    </mc:Choice>
  </mc:AlternateContent>
  <xr:revisionPtr revIDLastSave="0" documentId="13_ncr:1_{6A63B7C0-F54D-4299-BA4F-3E85648C5A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<sst xmlns="http://schemas.openxmlformats.org/spreadsheetml/2006/main" count="4314" uniqueCount="3394">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</sst>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9608926</v>
      </c>
      <c r="D2" s="6">
        <f>'PR-RAS'!E6</f>
        <v>9946103.4399999995</v>
      </c>
      <c r="E2" s="6">
        <v>0</v>
      </c>
      <c r="F2" s="6">
        <v>0</v>
      </c>
      <c r="G2" s="7">
        <f t="shared" ref="G2:G264" si="0">(B2/1000)*(C2*1+D2*2)</f>
        <v>29501.132880000001</v>
      </c>
      <c r="H2" s="7">
        <f t="shared" ref="H2:H264" si="1">ABS(C2-ROUND(C2,0))+ABS(D2-ROUND(D2,0))</f>
        <v>0.43999999947845936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1242743</v>
      </c>
      <c r="D3" s="1">
        <f>'PR-RAS'!E7</f>
        <v>1571729.58</v>
      </c>
      <c r="E3" s="1">
        <v>0</v>
      </c>
      <c r="F3" s="1">
        <v>0</v>
      </c>
      <c r="G3" s="2">
        <f t="shared" si="0"/>
        <v>8772.4043199999996</v>
      </c>
      <c r="H3" s="2">
        <f t="shared" si="1"/>
        <v>0.41999999992549419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1075220</v>
      </c>
      <c r="D4" s="1">
        <f>'PR-RAS'!E8</f>
        <v>1235286.06</v>
      </c>
      <c r="E4" s="1">
        <v>0</v>
      </c>
      <c r="F4" s="1">
        <v>0</v>
      </c>
      <c r="G4" s="2">
        <f t="shared" si="0"/>
        <v>10637.37636</v>
      </c>
      <c r="H4" s="2">
        <f t="shared" si="1"/>
        <v>6.0000000055879354E-2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1313898</v>
      </c>
      <c r="D5" s="1">
        <f>'PR-RAS'!E9</f>
        <v>1507280.59</v>
      </c>
      <c r="E5" s="1">
        <v>0</v>
      </c>
      <c r="F5" s="1">
        <v>0</v>
      </c>
      <c r="G5" s="2">
        <f t="shared" si="0"/>
        <v>17313.836719999999</v>
      </c>
      <c r="H5" s="2">
        <f t="shared" si="1"/>
        <v>0.40999999991618097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238678</v>
      </c>
      <c r="D11" s="1">
        <f>'PR-RAS'!E15</f>
        <v>271994.53000000003</v>
      </c>
      <c r="E11" s="1">
        <v>0</v>
      </c>
      <c r="F11" s="1">
        <v>0</v>
      </c>
      <c r="G11" s="2">
        <f t="shared" si="0"/>
        <v>7826.6706000000004</v>
      </c>
      <c r="H11" s="2">
        <f t="shared" si="1"/>
        <v>0.46999999997206032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156852</v>
      </c>
      <c r="D19" s="1">
        <f>'PR-RAS'!E23</f>
        <v>321358.55</v>
      </c>
      <c r="E19" s="1">
        <v>0</v>
      </c>
      <c r="F19" s="1">
        <v>0</v>
      </c>
      <c r="G19" s="2">
        <f t="shared" si="0"/>
        <v>14392.243799999998</v>
      </c>
      <c r="H19" s="2">
        <f t="shared" si="1"/>
        <v>0.45000000001164153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660</v>
      </c>
      <c r="D20" s="1">
        <f>'PR-RAS'!E24</f>
        <v>660</v>
      </c>
      <c r="E20" s="1">
        <v>0</v>
      </c>
      <c r="F20" s="1">
        <v>0</v>
      </c>
      <c r="G20" s="2">
        <f t="shared" si="0"/>
        <v>37.619999999999997</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156192</v>
      </c>
      <c r="D23" s="1">
        <f>'PR-RAS'!E27</f>
        <v>320698.55</v>
      </c>
      <c r="E23" s="1">
        <v>0</v>
      </c>
      <c r="F23" s="1">
        <v>0</v>
      </c>
      <c r="G23" s="2">
        <f t="shared" si="0"/>
        <v>17546.960199999998</v>
      </c>
      <c r="H23" s="2">
        <f t="shared" si="1"/>
        <v>0.45000000001164153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10671</v>
      </c>
      <c r="D25" s="1">
        <f>'PR-RAS'!E29</f>
        <v>15084.97</v>
      </c>
      <c r="E25" s="1">
        <v>0</v>
      </c>
      <c r="F25" s="1">
        <v>0</v>
      </c>
      <c r="G25" s="2">
        <f t="shared" si="0"/>
        <v>980.18256000000008</v>
      </c>
      <c r="H25" s="2">
        <f t="shared" si="1"/>
        <v>3.0000000000654836E-2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10671</v>
      </c>
      <c r="D27" s="1">
        <f>'PR-RAS'!E31</f>
        <v>15084.97</v>
      </c>
      <c r="E27" s="1">
        <v>0</v>
      </c>
      <c r="F27" s="1">
        <v>0</v>
      </c>
      <c r="G27" s="2">
        <f t="shared" si="0"/>
        <v>1061.8644400000001</v>
      </c>
      <c r="H27" s="2">
        <f t="shared" si="1"/>
        <v>3.0000000000654836E-2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6310789</v>
      </c>
      <c r="D46" s="1">
        <f>'PR-RAS'!E50</f>
        <v>5296242.8399999989</v>
      </c>
      <c r="E46" s="1">
        <v>0</v>
      </c>
      <c r="F46" s="1">
        <v>0</v>
      </c>
      <c r="G46" s="2">
        <f t="shared" si="0"/>
        <v>760647.36060000001</v>
      </c>
      <c r="H46" s="2">
        <f t="shared" si="1"/>
        <v>0.16000000108033419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178548</v>
      </c>
      <c r="E50" s="1">
        <v>0</v>
      </c>
      <c r="F50" s="1">
        <v>0</v>
      </c>
      <c r="G50" s="2">
        <f t="shared" si="0"/>
        <v>17497.704000000002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178548</v>
      </c>
      <c r="E54" s="1">
        <v>0</v>
      </c>
      <c r="F54" s="1">
        <v>0</v>
      </c>
      <c r="G54" s="2">
        <f t="shared" si="0"/>
        <v>18926.088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6227411</v>
      </c>
      <c r="D55" s="1">
        <f>'PR-RAS'!E59</f>
        <v>5093163.7799999993</v>
      </c>
      <c r="E55" s="1">
        <v>0</v>
      </c>
      <c r="F55" s="1">
        <v>0</v>
      </c>
      <c r="G55" s="2">
        <f t="shared" si="0"/>
        <v>886341.88223999995</v>
      </c>
      <c r="H55" s="2">
        <f t="shared" si="1"/>
        <v>0.22000000067055225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4433252</v>
      </c>
      <c r="D56" s="1">
        <f>'PR-RAS'!E60</f>
        <v>4068551.28</v>
      </c>
      <c r="E56" s="1">
        <v>0</v>
      </c>
      <c r="F56" s="1">
        <v>0</v>
      </c>
      <c r="G56" s="2">
        <f t="shared" si="0"/>
        <v>691369.50079999992</v>
      </c>
      <c r="H56" s="2">
        <f t="shared" si="1"/>
        <v>0.27999999979510903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1794159</v>
      </c>
      <c r="D57" s="1">
        <f>'PR-RAS'!E61</f>
        <v>1024612.5</v>
      </c>
      <c r="E57" s="1">
        <v>0</v>
      </c>
      <c r="F57" s="1">
        <v>0</v>
      </c>
      <c r="G57" s="2">
        <f t="shared" si="0"/>
        <v>215229.50400000002</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83378</v>
      </c>
      <c r="D58" s="1">
        <f>'PR-RAS'!E62</f>
        <v>24531.06</v>
      </c>
      <c r="E58" s="1">
        <v>0</v>
      </c>
      <c r="F58" s="1">
        <v>0</v>
      </c>
      <c r="G58" s="2">
        <f t="shared" si="0"/>
        <v>7549.0868399999999</v>
      </c>
      <c r="H58" s="2">
        <f t="shared" si="1"/>
        <v>6.0000000001309672E-2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83378</v>
      </c>
      <c r="D59" s="1">
        <f>'PR-RAS'!E63</f>
        <v>24531.06</v>
      </c>
      <c r="E59" s="1">
        <v>0</v>
      </c>
      <c r="F59" s="1">
        <v>0</v>
      </c>
      <c r="G59" s="2">
        <f t="shared" si="0"/>
        <v>7681.5269600000001</v>
      </c>
      <c r="H59" s="2">
        <f t="shared" si="1"/>
        <v>6.0000000001309672E-2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646580</v>
      </c>
      <c r="D78" s="1">
        <f>'PR-RAS'!E82</f>
        <v>1401848.9500000002</v>
      </c>
      <c r="E78" s="1">
        <v>0</v>
      </c>
      <c r="F78" s="1">
        <v>0</v>
      </c>
      <c r="G78" s="2">
        <f t="shared" si="0"/>
        <v>265671.3983</v>
      </c>
      <c r="H78" s="2">
        <f t="shared" si="1"/>
        <v>4.9999999813735485E-2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753</v>
      </c>
      <c r="D79" s="1">
        <f>'PR-RAS'!E83</f>
        <v>1882.08</v>
      </c>
      <c r="E79" s="1">
        <v>0</v>
      </c>
      <c r="F79" s="1">
        <v>0</v>
      </c>
      <c r="G79" s="2">
        <f t="shared" si="0"/>
        <v>352.33848</v>
      </c>
      <c r="H79" s="2">
        <f t="shared" si="1"/>
        <v>7.999999999992724E-2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753</v>
      </c>
      <c r="D81" s="1">
        <f>'PR-RAS'!E85</f>
        <v>1882.08</v>
      </c>
      <c r="E81" s="1">
        <v>0</v>
      </c>
      <c r="F81" s="1">
        <v>0</v>
      </c>
      <c r="G81" s="2">
        <f t="shared" si="0"/>
        <v>361.37279999999998</v>
      </c>
      <c r="H81" s="2">
        <f t="shared" si="1"/>
        <v>7.999999999992724E-2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629838</v>
      </c>
      <c r="D87" s="1">
        <f>'PR-RAS'!E91</f>
        <v>1399966.87</v>
      </c>
      <c r="E87" s="1">
        <v>0</v>
      </c>
      <c r="F87" s="1">
        <v>0</v>
      </c>
      <c r="G87" s="2">
        <f t="shared" si="0"/>
        <v>294960.36963999999</v>
      </c>
      <c r="H87" s="2">
        <f t="shared" si="1"/>
        <v>0.12999999988824129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530830</v>
      </c>
      <c r="D89" s="1">
        <f>'PR-RAS'!E93</f>
        <v>1310382.1200000001</v>
      </c>
      <c r="E89" s="1">
        <v>0</v>
      </c>
      <c r="F89" s="1">
        <v>0</v>
      </c>
      <c r="G89" s="2">
        <f t="shared" si="0"/>
        <v>277340.29311999999</v>
      </c>
      <c r="H89" s="2">
        <f t="shared" si="1"/>
        <v>0.12000000011175871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81054</v>
      </c>
      <c r="D90" s="1">
        <f>'PR-RAS'!E94</f>
        <v>81671.759999999995</v>
      </c>
      <c r="E90" s="1">
        <v>0</v>
      </c>
      <c r="F90" s="1">
        <v>0</v>
      </c>
      <c r="G90" s="2">
        <f t="shared" si="0"/>
        <v>21751.379279999997</v>
      </c>
      <c r="H90" s="2">
        <f t="shared" si="1"/>
        <v>0.24000000000523869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17954</v>
      </c>
      <c r="D93" s="1">
        <f>'PR-RAS'!E97</f>
        <v>7912.99</v>
      </c>
      <c r="E93" s="1">
        <v>0</v>
      </c>
      <c r="F93" s="1">
        <v>0</v>
      </c>
      <c r="G93" s="2">
        <f t="shared" si="0"/>
        <v>3107.7581599999994</v>
      </c>
      <c r="H93" s="2">
        <f t="shared" si="1"/>
        <v>1.0000000000218279E-2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15989</v>
      </c>
      <c r="D94" s="1">
        <f>'PR-RAS'!E98</f>
        <v>0</v>
      </c>
      <c r="E94" s="1">
        <v>0</v>
      </c>
      <c r="F94" s="1">
        <v>0</v>
      </c>
      <c r="G94" s="2">
        <f t="shared" si="0"/>
        <v>1486.9770000000001</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15989</v>
      </c>
      <c r="D96" s="1">
        <f>'PR-RAS'!E100</f>
        <v>0</v>
      </c>
      <c r="E96" s="1">
        <v>0</v>
      </c>
      <c r="F96" s="1">
        <v>0</v>
      </c>
      <c r="G96" s="2">
        <f t="shared" si="0"/>
        <v>1518.9549999999999</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1408814</v>
      </c>
      <c r="D102" s="1">
        <f>'PR-RAS'!E106</f>
        <v>1676282.07</v>
      </c>
      <c r="E102" s="1">
        <v>0</v>
      </c>
      <c r="F102" s="1">
        <v>0</v>
      </c>
      <c r="G102" s="2">
        <f t="shared" si="0"/>
        <v>480899.19214000012</v>
      </c>
      <c r="H102" s="2">
        <f t="shared" si="1"/>
        <v>7.000000006519258E-2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682</v>
      </c>
      <c r="D103" s="1">
        <f>'PR-RAS'!E107</f>
        <v>0</v>
      </c>
      <c r="E103" s="1">
        <v>0</v>
      </c>
      <c r="F103" s="1">
        <v>0</v>
      </c>
      <c r="G103" s="2">
        <f t="shared" si="0"/>
        <v>69.563999999999993</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682</v>
      </c>
      <c r="D105" s="1">
        <f>'PR-RAS'!E109</f>
        <v>0</v>
      </c>
      <c r="E105" s="1">
        <v>0</v>
      </c>
      <c r="F105" s="1">
        <v>0</v>
      </c>
      <c r="G105" s="2">
        <f t="shared" si="0"/>
        <v>70.927999999999997</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1276600</v>
      </c>
      <c r="D108" s="1">
        <f>'PR-RAS'!E112</f>
        <v>1554934.6900000002</v>
      </c>
      <c r="E108" s="1">
        <v>0</v>
      </c>
      <c r="F108" s="1">
        <v>0</v>
      </c>
      <c r="G108" s="2">
        <f t="shared" si="0"/>
        <v>469352.22366000008</v>
      </c>
      <c r="H108" s="2">
        <f t="shared" si="1"/>
        <v>0.30999999982304871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561</v>
      </c>
      <c r="D110" s="1">
        <f>'PR-RAS'!E114</f>
        <v>581.37</v>
      </c>
      <c r="E110" s="1">
        <v>0</v>
      </c>
      <c r="F110" s="1">
        <v>0</v>
      </c>
      <c r="G110" s="2">
        <f t="shared" si="0"/>
        <v>187.88766000000001</v>
      </c>
      <c r="H110" s="2">
        <f t="shared" si="1"/>
        <v>0.37000000000000455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1250797</v>
      </c>
      <c r="D111" s="1">
        <f>'PR-RAS'!E115</f>
        <v>1549578.53</v>
      </c>
      <c r="E111" s="1">
        <v>0</v>
      </c>
      <c r="F111" s="1">
        <v>0</v>
      </c>
      <c r="G111" s="2">
        <f t="shared" si="0"/>
        <v>478494.94660000008</v>
      </c>
      <c r="H111" s="2">
        <f t="shared" si="1"/>
        <v>0.46999999997206032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25242</v>
      </c>
      <c r="D113" s="1">
        <f>'PR-RAS'!E117</f>
        <v>4774.79</v>
      </c>
      <c r="E113" s="1">
        <v>0</v>
      </c>
      <c r="F113" s="1">
        <v>0</v>
      </c>
      <c r="G113" s="2">
        <f t="shared" si="0"/>
        <v>3896.6569600000003</v>
      </c>
      <c r="H113" s="2">
        <f t="shared" si="1"/>
        <v>0.21000000000003638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131532</v>
      </c>
      <c r="D116" s="1">
        <f>'PR-RAS'!E120</f>
        <v>121347.37999999999</v>
      </c>
      <c r="E116" s="1">
        <v>0</v>
      </c>
      <c r="F116" s="1">
        <v>0</v>
      </c>
      <c r="G116" s="2">
        <f t="shared" si="0"/>
        <v>43036.077400000002</v>
      </c>
      <c r="H116" s="2">
        <f t="shared" si="1"/>
        <v>0.3799999999901047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12373</v>
      </c>
      <c r="D117" s="1">
        <f>'PR-RAS'!E121</f>
        <v>7303.09</v>
      </c>
      <c r="E117" s="1">
        <v>0</v>
      </c>
      <c r="F117" s="1">
        <v>0</v>
      </c>
      <c r="G117" s="2">
        <f t="shared" si="0"/>
        <v>3129.5848800000003</v>
      </c>
      <c r="H117" s="2">
        <f t="shared" si="1"/>
        <v>9.0000000000145519E-2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119159</v>
      </c>
      <c r="D118" s="1">
        <f>'PR-RAS'!E122</f>
        <v>114044.29</v>
      </c>
      <c r="E118" s="1">
        <v>0</v>
      </c>
      <c r="F118" s="1">
        <v>0</v>
      </c>
      <c r="G118" s="2">
        <f t="shared" si="0"/>
        <v>40627.96686</v>
      </c>
      <c r="H118" s="2">
        <f t="shared" si="1"/>
        <v>0.28999999999359716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5084762</v>
      </c>
      <c r="D147" s="1">
        <f>'PR-RAS'!E151</f>
        <v>4873700.71</v>
      </c>
      <c r="E147" s="1">
        <v>0</v>
      </c>
      <c r="F147" s="1">
        <v>0</v>
      </c>
      <c r="G147" s="2">
        <f t="shared" si="0"/>
        <v>2165495.8593199998</v>
      </c>
      <c r="H147" s="2">
        <f t="shared" si="1"/>
        <v>0.2900000000372529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527447</v>
      </c>
      <c r="D148" s="1">
        <f>'PR-RAS'!E152</f>
        <v>531046.78</v>
      </c>
      <c r="E148" s="1">
        <v>0</v>
      </c>
      <c r="F148" s="1">
        <v>0</v>
      </c>
      <c r="G148" s="2">
        <f t="shared" si="0"/>
        <v>233662.46231999999</v>
      </c>
      <c r="H148" s="2">
        <f t="shared" si="1"/>
        <v>0.21999999997206032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435860</v>
      </c>
      <c r="D149" s="1">
        <f>'PR-RAS'!E153</f>
        <v>430891.14</v>
      </c>
      <c r="E149" s="1">
        <v>0</v>
      </c>
      <c r="F149" s="1">
        <v>0</v>
      </c>
      <c r="G149" s="2">
        <f t="shared" si="0"/>
        <v>192051.05744</v>
      </c>
      <c r="H149" s="2">
        <f t="shared" si="1"/>
        <v>0.14000000001396984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435860</v>
      </c>
      <c r="D150" s="1">
        <f>'PR-RAS'!E154</f>
        <v>430891.14</v>
      </c>
      <c r="E150" s="1">
        <v>0</v>
      </c>
      <c r="F150" s="1">
        <v>0</v>
      </c>
      <c r="G150" s="2">
        <f t="shared" si="0"/>
        <v>193348.69972</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19670</v>
      </c>
      <c r="D154" s="1">
        <f>'PR-RAS'!E158</f>
        <v>29058.61</v>
      </c>
      <c r="E154" s="1">
        <v>0</v>
      </c>
      <c r="F154" s="1">
        <v>0</v>
      </c>
      <c r="G154" s="2">
        <f t="shared" si="0"/>
        <v>11901.444659999999</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71917</v>
      </c>
      <c r="D155" s="1">
        <f>'PR-RAS'!E159</f>
        <v>71097.03</v>
      </c>
      <c r="E155" s="1">
        <v>0</v>
      </c>
      <c r="F155" s="1">
        <v>0</v>
      </c>
      <c r="G155" s="2">
        <f t="shared" si="0"/>
        <v>32973.103239999997</v>
      </c>
      <c r="H155" s="2">
        <f t="shared" si="1"/>
        <v>2.9999999998835847E-2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71917</v>
      </c>
      <c r="D157" s="1">
        <f>'PR-RAS'!E161</f>
        <v>71097.03</v>
      </c>
      <c r="E157" s="1">
        <v>0</v>
      </c>
      <c r="F157" s="1">
        <v>0</v>
      </c>
      <c r="G157" s="2">
        <f t="shared" si="0"/>
        <v>33401.325360000003</v>
      </c>
      <c r="H157" s="2">
        <f t="shared" si="1"/>
        <v>2.9999999998835847E-2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2687919</v>
      </c>
      <c r="D159" s="1">
        <f>'PR-RAS'!E163</f>
        <v>2843860.3499999996</v>
      </c>
      <c r="E159" s="1">
        <v>0</v>
      </c>
      <c r="F159" s="1">
        <v>0</v>
      </c>
      <c r="G159" s="2">
        <f t="shared" si="0"/>
        <v>1323351.0725999998</v>
      </c>
      <c r="H159" s="2">
        <f t="shared" si="1"/>
        <v>0.34999999962747097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11215</v>
      </c>
      <c r="D160" s="1">
        <f>'PR-RAS'!E164</f>
        <v>2637.84</v>
      </c>
      <c r="E160" s="1">
        <v>0</v>
      </c>
      <c r="F160" s="1">
        <v>0</v>
      </c>
      <c r="G160" s="2">
        <f t="shared" si="0"/>
        <v>2622.0181200000002</v>
      </c>
      <c r="H160" s="2">
        <f t="shared" si="1"/>
        <v>0.15999999999985448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941</v>
      </c>
      <c r="D161" s="1">
        <f>'PR-RAS'!E165</f>
        <v>2175</v>
      </c>
      <c r="E161" s="1">
        <v>0</v>
      </c>
      <c r="F161" s="1">
        <v>0</v>
      </c>
      <c r="G161" s="2">
        <f t="shared" si="0"/>
        <v>846.56000000000006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6674</v>
      </c>
      <c r="D162" s="1">
        <f>'PR-RAS'!E166</f>
        <v>462.84</v>
      </c>
      <c r="E162" s="1">
        <v>0</v>
      </c>
      <c r="F162" s="1">
        <v>0</v>
      </c>
      <c r="G162" s="2">
        <f t="shared" si="0"/>
        <v>1223.5484800000002</v>
      </c>
      <c r="H162" s="2">
        <f t="shared" si="1"/>
        <v>0.16000000000002501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3600</v>
      </c>
      <c r="D163" s="1">
        <f>'PR-RAS'!E167</f>
        <v>0</v>
      </c>
      <c r="E163" s="1">
        <v>0</v>
      </c>
      <c r="F163" s="1">
        <v>0</v>
      </c>
      <c r="G163" s="2">
        <f t="shared" si="0"/>
        <v>583.20000000000005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694449</v>
      </c>
      <c r="D165" s="1">
        <f>'PR-RAS'!E169</f>
        <v>649570.85</v>
      </c>
      <c r="E165" s="1">
        <v>0</v>
      </c>
      <c r="F165" s="1">
        <v>0</v>
      </c>
      <c r="G165" s="2">
        <f t="shared" si="0"/>
        <v>326948.87479999999</v>
      </c>
      <c r="H165" s="2">
        <f t="shared" si="1"/>
        <v>0.15000000002328306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18832</v>
      </c>
      <c r="D166" s="1">
        <f>'PR-RAS'!E170</f>
        <v>18464.919999999998</v>
      </c>
      <c r="E166" s="1">
        <v>0</v>
      </c>
      <c r="F166" s="1">
        <v>0</v>
      </c>
      <c r="G166" s="2">
        <f t="shared" si="0"/>
        <v>9200.7036000000007</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199691</v>
      </c>
      <c r="D168" s="1">
        <f>'PR-RAS'!E172</f>
        <v>358860.28</v>
      </c>
      <c r="E168" s="1">
        <v>0</v>
      </c>
      <c r="F168" s="1">
        <v>0</v>
      </c>
      <c r="G168" s="2">
        <f t="shared" si="0"/>
        <v>153207.73052000001</v>
      </c>
      <c r="H168" s="2">
        <f t="shared" si="1"/>
        <v>0.28000000002793968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475926</v>
      </c>
      <c r="D169" s="1">
        <f>'PR-RAS'!E173</f>
        <v>270052.01</v>
      </c>
      <c r="E169" s="1">
        <v>0</v>
      </c>
      <c r="F169" s="1">
        <v>0</v>
      </c>
      <c r="G169" s="2">
        <f t="shared" si="0"/>
        <v>170693.04336000001</v>
      </c>
      <c r="H169" s="2">
        <f t="shared" si="1"/>
        <v>1.0000000009313226E-2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2193.64</v>
      </c>
      <c r="E170" s="1">
        <v>0</v>
      </c>
      <c r="F170" s="1">
        <v>0</v>
      </c>
      <c r="G170" s="2">
        <f t="shared" si="0"/>
        <v>741.45032000000003</v>
      </c>
      <c r="H170" s="2">
        <f t="shared" si="1"/>
        <v>0.36000000000012733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1752089</v>
      </c>
      <c r="D173" s="1">
        <f>'PR-RAS'!E177</f>
        <v>2068767.5899999999</v>
      </c>
      <c r="E173" s="1">
        <v>0</v>
      </c>
      <c r="F173" s="1">
        <v>0</v>
      </c>
      <c r="G173" s="2">
        <f t="shared" si="0"/>
        <v>1013015.3589599999</v>
      </c>
      <c r="H173" s="2">
        <f t="shared" si="1"/>
        <v>0.41000000014901161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23915</v>
      </c>
      <c r="D174" s="1">
        <f>'PR-RAS'!E178</f>
        <v>26423.89</v>
      </c>
      <c r="E174" s="1">
        <v>0</v>
      </c>
      <c r="F174" s="1">
        <v>0</v>
      </c>
      <c r="G174" s="2">
        <f t="shared" si="0"/>
        <v>13279.960939999999</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586006</v>
      </c>
      <c r="D175" s="1">
        <f>'PR-RAS'!E179</f>
        <v>749446.88</v>
      </c>
      <c r="E175" s="1">
        <v>0</v>
      </c>
      <c r="F175" s="1">
        <v>0</v>
      </c>
      <c r="G175" s="2">
        <f t="shared" si="0"/>
        <v>362772.55823999998</v>
      </c>
      <c r="H175" s="2">
        <f t="shared" si="1"/>
        <v>0.11999999999534339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48256</v>
      </c>
      <c r="D176" s="1">
        <f>'PR-RAS'!E180</f>
        <v>61677.5</v>
      </c>
      <c r="E176" s="1">
        <v>0</v>
      </c>
      <c r="F176" s="1">
        <v>0</v>
      </c>
      <c r="G176" s="2">
        <f t="shared" si="0"/>
        <v>30031.924999999999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596935</v>
      </c>
      <c r="D177" s="1">
        <f>'PR-RAS'!E181</f>
        <v>729972.86</v>
      </c>
      <c r="E177" s="1">
        <v>0</v>
      </c>
      <c r="F177" s="1">
        <v>0</v>
      </c>
      <c r="G177" s="2">
        <f t="shared" si="0"/>
        <v>362011.00671999995</v>
      </c>
      <c r="H177" s="2">
        <f t="shared" si="1"/>
        <v>0.14000000001396984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42400</v>
      </c>
      <c r="D179" s="1">
        <f>'PR-RAS'!E183</f>
        <v>37450</v>
      </c>
      <c r="E179" s="1">
        <v>0</v>
      </c>
      <c r="F179" s="1">
        <v>0</v>
      </c>
      <c r="G179" s="2">
        <f t="shared" si="0"/>
        <v>20879.399999999998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383230</v>
      </c>
      <c r="D180" s="1">
        <f>'PR-RAS'!E184</f>
        <v>350131.95</v>
      </c>
      <c r="E180" s="1">
        <v>0</v>
      </c>
      <c r="F180" s="1">
        <v>0</v>
      </c>
      <c r="G180" s="2">
        <f t="shared" si="0"/>
        <v>193945.40809999997</v>
      </c>
      <c r="H180" s="2">
        <f t="shared" si="1"/>
        <v>4.9999999988358468E-2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51946</v>
      </c>
      <c r="D181" s="1">
        <f>'PR-RAS'!E185</f>
        <v>95730.18</v>
      </c>
      <c r="E181" s="1">
        <v>0</v>
      </c>
      <c r="F181" s="1">
        <v>0</v>
      </c>
      <c r="G181" s="2">
        <f t="shared" si="0"/>
        <v>43813.144799999995</v>
      </c>
      <c r="H181" s="2">
        <f t="shared" si="1"/>
        <v>0.17999999999301508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19401</v>
      </c>
      <c r="D182" s="1">
        <f>'PR-RAS'!E186</f>
        <v>17934.330000000002</v>
      </c>
      <c r="E182" s="1">
        <v>0</v>
      </c>
      <c r="F182" s="1">
        <v>0</v>
      </c>
      <c r="G182" s="2">
        <f t="shared" si="0"/>
        <v>10003.80846</v>
      </c>
      <c r="H182" s="2">
        <f t="shared" si="1"/>
        <v>0.33000000000174623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230166</v>
      </c>
      <c r="D184" s="1">
        <f>'PR-RAS'!E188</f>
        <v>122884.06999999999</v>
      </c>
      <c r="E184" s="1">
        <v>0</v>
      </c>
      <c r="F184" s="1">
        <v>0</v>
      </c>
      <c r="G184" s="2">
        <f t="shared" si="0"/>
        <v>87095.947620000006</v>
      </c>
      <c r="H184" s="2">
        <f t="shared" si="1"/>
        <v>6.9999999992433004E-2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167513</v>
      </c>
      <c r="D185" s="1">
        <f>'PR-RAS'!E189</f>
        <v>43998.68</v>
      </c>
      <c r="E185" s="1">
        <v>0</v>
      </c>
      <c r="F185" s="1">
        <v>0</v>
      </c>
      <c r="G185" s="2">
        <f t="shared" si="0"/>
        <v>47013.906239999997</v>
      </c>
      <c r="H185" s="2">
        <f t="shared" si="1"/>
        <v>0.31999999999970896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10132</v>
      </c>
      <c r="D186" s="1">
        <f>'PR-RAS'!E190</f>
        <v>21692.5</v>
      </c>
      <c r="E186" s="1">
        <v>0</v>
      </c>
      <c r="F186" s="1">
        <v>0</v>
      </c>
      <c r="G186" s="2">
        <f t="shared" si="0"/>
        <v>9900.6450000000004</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11865</v>
      </c>
      <c r="D187" s="1">
        <f>'PR-RAS'!E191</f>
        <v>19959.669999999998</v>
      </c>
      <c r="E187" s="1">
        <v>0</v>
      </c>
      <c r="F187" s="1">
        <v>0</v>
      </c>
      <c r="G187" s="2">
        <f t="shared" si="0"/>
        <v>9631.88724</v>
      </c>
      <c r="H187" s="2">
        <f t="shared" si="1"/>
        <v>0.33000000000174623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6015</v>
      </c>
      <c r="D188" s="1">
        <f>'PR-RAS'!E192</f>
        <v>6015.2</v>
      </c>
      <c r="E188" s="1">
        <v>0</v>
      </c>
      <c r="F188" s="1">
        <v>0</v>
      </c>
      <c r="G188" s="2">
        <f t="shared" si="0"/>
        <v>3374.4898000000003</v>
      </c>
      <c r="H188" s="2">
        <f t="shared" si="1"/>
        <v>0.1999999999998181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8072</v>
      </c>
      <c r="D189" s="1">
        <f>'PR-RAS'!E193</f>
        <v>5092.3500000000004</v>
      </c>
      <c r="E189" s="1">
        <v>0</v>
      </c>
      <c r="F189" s="1">
        <v>0</v>
      </c>
      <c r="G189" s="2">
        <f t="shared" si="0"/>
        <v>3432.2596000000003</v>
      </c>
      <c r="H189" s="2">
        <f t="shared" si="1"/>
        <v>0.3500000000003638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26569</v>
      </c>
      <c r="D191" s="1">
        <f>'PR-RAS'!E195</f>
        <v>26125.67</v>
      </c>
      <c r="E191" s="1">
        <v>0</v>
      </c>
      <c r="F191" s="1">
        <v>0</v>
      </c>
      <c r="G191" s="2">
        <f t="shared" si="0"/>
        <v>14975.864599999999</v>
      </c>
      <c r="H191" s="2">
        <f t="shared" si="1"/>
        <v>0.33000000000174623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7508</v>
      </c>
      <c r="D192" s="1">
        <f>'PR-RAS'!E196</f>
        <v>9536.0499999999993</v>
      </c>
      <c r="E192" s="1">
        <v>0</v>
      </c>
      <c r="F192" s="1">
        <v>0</v>
      </c>
      <c r="G192" s="2">
        <f t="shared" si="0"/>
        <v>5076.7991000000002</v>
      </c>
      <c r="H192" s="2">
        <f t="shared" si="1"/>
        <v>4.9999999999272404E-2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7508</v>
      </c>
      <c r="D206" s="1">
        <f>'PR-RAS'!E210</f>
        <v>9536.0499999999993</v>
      </c>
      <c r="E206" s="1">
        <v>0</v>
      </c>
      <c r="F206" s="1">
        <v>0</v>
      </c>
      <c r="G206" s="2">
        <f t="shared" si="0"/>
        <v>5448.9204999999993</v>
      </c>
      <c r="H206" s="2">
        <f t="shared" si="1"/>
        <v>4.9999999999272404E-2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7508</v>
      </c>
      <c r="D207" s="1">
        <f>'PR-RAS'!E211</f>
        <v>9536.0499999999993</v>
      </c>
      <c r="E207" s="1">
        <v>0</v>
      </c>
      <c r="F207" s="1">
        <v>0</v>
      </c>
      <c r="G207" s="2">
        <f t="shared" si="0"/>
        <v>5475.5005999999994</v>
      </c>
      <c r="H207" s="2">
        <f t="shared" si="1"/>
        <v>4.9999999999272404E-2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27183</v>
      </c>
      <c r="D211" s="1">
        <f>'PR-RAS'!E215</f>
        <v>27980</v>
      </c>
      <c r="E211" s="1">
        <v>0</v>
      </c>
      <c r="F211" s="1">
        <v>0</v>
      </c>
      <c r="G211" s="2">
        <f t="shared" si="0"/>
        <v>17460.03</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27183</v>
      </c>
      <c r="D215" s="1">
        <f>'PR-RAS'!E219</f>
        <v>27980</v>
      </c>
      <c r="E215" s="1">
        <v>0</v>
      </c>
      <c r="F215" s="1">
        <v>0</v>
      </c>
      <c r="G215" s="2">
        <f t="shared" si="0"/>
        <v>17792.601999999999</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27183</v>
      </c>
      <c r="D218" s="1">
        <f>'PR-RAS'!E222</f>
        <v>27980</v>
      </c>
      <c r="E218" s="1">
        <v>0</v>
      </c>
      <c r="F218" s="1">
        <v>0</v>
      </c>
      <c r="G218" s="2">
        <f t="shared" si="0"/>
        <v>18042.030999999999</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485132</v>
      </c>
      <c r="D220" s="1">
        <f>'PR-RAS'!E224</f>
        <v>513372.50999999995</v>
      </c>
      <c r="E220" s="1">
        <v>0</v>
      </c>
      <c r="F220" s="1">
        <v>0</v>
      </c>
      <c r="G220" s="2">
        <f t="shared" si="0"/>
        <v>331101.06738000002</v>
      </c>
      <c r="H220" s="2">
        <f t="shared" si="1"/>
        <v>0.49000000004889444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27047</v>
      </c>
      <c r="D227" s="1">
        <f>'PR-RAS'!E231</f>
        <v>28729.040000000001</v>
      </c>
      <c r="E227" s="1">
        <v>0</v>
      </c>
      <c r="F227" s="1">
        <v>0</v>
      </c>
      <c r="G227" s="2">
        <f t="shared" si="0"/>
        <v>19098.148080000003</v>
      </c>
      <c r="H227" s="2">
        <f t="shared" si="1"/>
        <v>4.0000000000873115E-2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27047</v>
      </c>
      <c r="D229" s="1">
        <f>'PR-RAS'!E233</f>
        <v>28729.040000000001</v>
      </c>
      <c r="E229" s="1">
        <v>0</v>
      </c>
      <c r="F229" s="1">
        <v>0</v>
      </c>
      <c r="G229" s="2">
        <f t="shared" si="0"/>
        <v>19267.158240000001</v>
      </c>
      <c r="H229" s="2">
        <f t="shared" si="1"/>
        <v>4.0000000000873115E-2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458085</v>
      </c>
      <c r="D232" s="1">
        <f>'PR-RAS'!E236</f>
        <v>484643.47</v>
      </c>
      <c r="E232" s="1">
        <v>0</v>
      </c>
      <c r="F232" s="1">
        <v>0</v>
      </c>
      <c r="G232" s="2">
        <f t="shared" si="0"/>
        <v>329722.91814000002</v>
      </c>
      <c r="H232" s="2">
        <f t="shared" si="1"/>
        <v>0.46999999997206032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458085</v>
      </c>
      <c r="D233" s="1">
        <f>'PR-RAS'!E237</f>
        <v>484643.47</v>
      </c>
      <c r="E233" s="1">
        <v>0</v>
      </c>
      <c r="F233" s="1">
        <v>0</v>
      </c>
      <c r="G233" s="2">
        <f t="shared" si="0"/>
        <v>331150.29008000001</v>
      </c>
      <c r="H233" s="2">
        <f t="shared" si="1"/>
        <v>0.46999999997206032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390000</v>
      </c>
      <c r="D248" s="1">
        <f>'PR-RAS'!E252</f>
        <v>321382.23</v>
      </c>
      <c r="E248" s="1">
        <v>0</v>
      </c>
      <c r="F248" s="1">
        <v>0</v>
      </c>
      <c r="G248" s="2">
        <f t="shared" si="0"/>
        <v>255092.82162</v>
      </c>
      <c r="H248" s="2">
        <f t="shared" si="1"/>
        <v>0.22999999998137355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390000</v>
      </c>
      <c r="D255" s="1">
        <f>'PR-RAS'!E259</f>
        <v>321382.23</v>
      </c>
      <c r="E255" s="1">
        <v>0</v>
      </c>
      <c r="F255" s="1">
        <v>0</v>
      </c>
      <c r="G255" s="2">
        <f t="shared" si="0"/>
        <v>262322.17284000001</v>
      </c>
      <c r="H255" s="2">
        <f t="shared" si="1"/>
        <v>0.22999999998137355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390000</v>
      </c>
      <c r="D256" s="1">
        <f>'PR-RAS'!E260</f>
        <v>297382.23</v>
      </c>
      <c r="E256" s="1">
        <v>0</v>
      </c>
      <c r="F256" s="1">
        <v>0</v>
      </c>
      <c r="G256" s="2">
        <f t="shared" si="0"/>
        <v>251114.93729999999</v>
      </c>
      <c r="H256" s="2">
        <f t="shared" si="1"/>
        <v>0.22999999998137355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24000</v>
      </c>
      <c r="E257" s="1">
        <v>0</v>
      </c>
      <c r="F257" s="1">
        <v>0</v>
      </c>
      <c r="G257" s="2">
        <f t="shared" si="0"/>
        <v>12288</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959573</v>
      </c>
      <c r="D259" s="1">
        <f>'PR-RAS'!E263</f>
        <v>626522.79</v>
      </c>
      <c r="E259" s="1">
        <v>0</v>
      </c>
      <c r="F259" s="1">
        <v>0</v>
      </c>
      <c r="G259" s="2">
        <f t="shared" si="0"/>
        <v>570855.59363999998</v>
      </c>
      <c r="H259" s="2">
        <f t="shared" si="1"/>
        <v>0.2099999999627471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786786</v>
      </c>
      <c r="D260" s="1">
        <f>'PR-RAS'!E264</f>
        <v>608507.67000000004</v>
      </c>
      <c r="E260" s="1">
        <v>0</v>
      </c>
      <c r="F260" s="1">
        <v>0</v>
      </c>
      <c r="G260" s="2">
        <f t="shared" si="0"/>
        <v>518984.54706000001</v>
      </c>
      <c r="H260" s="2">
        <f t="shared" si="1"/>
        <v>0.32999999995809048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629728</v>
      </c>
      <c r="D261" s="1">
        <f>'PR-RAS'!E265</f>
        <v>608507.67000000004</v>
      </c>
      <c r="E261" s="1">
        <v>0</v>
      </c>
      <c r="F261" s="1">
        <v>0</v>
      </c>
      <c r="G261" s="2">
        <f t="shared" si="0"/>
        <v>480153.26840000006</v>
      </c>
      <c r="H261" s="2">
        <f t="shared" si="1"/>
        <v>0.32999999995809048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157058</v>
      </c>
      <c r="D262" s="1">
        <f>'PR-RAS'!E266</f>
        <v>0</v>
      </c>
      <c r="E262" s="1">
        <v>0</v>
      </c>
      <c r="F262" s="1">
        <v>0</v>
      </c>
      <c r="G262" s="2">
        <f t="shared" si="0"/>
        <v>40992.137999999999</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30000</v>
      </c>
      <c r="D269" s="1">
        <f>'PR-RAS'!E273</f>
        <v>5000</v>
      </c>
      <c r="E269" s="1">
        <v>0</v>
      </c>
      <c r="F269" s="1">
        <v>0</v>
      </c>
      <c r="G269" s="2">
        <f t="shared" si="8"/>
        <v>10720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8"/>
        <v>8070.0000000000009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5000</v>
      </c>
      <c r="E273" s="1">
        <v>0</v>
      </c>
      <c r="F273" s="1">
        <v>0</v>
      </c>
      <c r="G273" s="2">
        <f t="shared" si="8"/>
        <v>2720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142787</v>
      </c>
      <c r="D275" s="1">
        <f>'PR-RAS'!E279</f>
        <v>13015.12</v>
      </c>
      <c r="E275" s="1">
        <v>0</v>
      </c>
      <c r="F275" s="1">
        <v>0</v>
      </c>
      <c r="G275" s="2">
        <f t="shared" si="8"/>
        <v>46255.923759999998</v>
      </c>
      <c r="H275" s="2">
        <f t="shared" si="9"/>
        <v>0.12000000000080036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142787</v>
      </c>
      <c r="D276" s="1">
        <f>'PR-RAS'!E280</f>
        <v>13015.12</v>
      </c>
      <c r="E276" s="1">
        <v>0</v>
      </c>
      <c r="F276" s="1">
        <v>0</v>
      </c>
      <c r="G276" s="2">
        <f t="shared" si="8"/>
        <v>46424.741000000002</v>
      </c>
      <c r="H276" s="2">
        <f t="shared" si="9"/>
        <v>0.12000000000080036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5084762</v>
      </c>
      <c r="D285" s="1">
        <f>'PR-RAS'!E289</f>
        <v>4873700.71</v>
      </c>
      <c r="E285" s="1">
        <v>0</v>
      </c>
      <c r="F285" s="1">
        <v>0</v>
      </c>
      <c r="G285" s="2">
        <f t="shared" si="8"/>
        <v>4212334.4112799997</v>
      </c>
      <c r="H285" s="2">
        <f t="shared" si="9"/>
        <v>0.2900000000372529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4524164</v>
      </c>
      <c r="D286" s="1">
        <f>'PR-RAS'!E290</f>
        <v>5072402.7299999995</v>
      </c>
      <c r="E286" s="1">
        <v>0</v>
      </c>
      <c r="F286" s="1">
        <v>0</v>
      </c>
      <c r="G286" s="2">
        <f t="shared" si="8"/>
        <v>4180656.2960999995</v>
      </c>
      <c r="H286" s="2">
        <f t="shared" si="9"/>
        <v>0.27000000048428774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21892401</v>
      </c>
      <c r="D288" s="1">
        <f>'PR-RAS'!E292</f>
        <v>27974134.890000001</v>
      </c>
      <c r="E288" s="1">
        <v>0</v>
      </c>
      <c r="F288" s="1">
        <v>0</v>
      </c>
      <c r="G288" s="2">
        <f t="shared" si="8"/>
        <v>22340272.513859998</v>
      </c>
      <c r="H288" s="2">
        <f t="shared" si="9"/>
        <v>0.10999999940395355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1002252</v>
      </c>
      <c r="D290" s="1">
        <f>'PR-RAS'!E294</f>
        <v>981011.91</v>
      </c>
      <c r="E290" s="1">
        <v>0</v>
      </c>
      <c r="F290" s="1">
        <v>0</v>
      </c>
      <c r="G290" s="2">
        <f t="shared" si="8"/>
        <v>856675.71198000002</v>
      </c>
      <c r="H290" s="2">
        <f t="shared" si="9"/>
        <v>8.999999996740371E-2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48578</v>
      </c>
      <c r="D293" s="1">
        <f>'PR-RAS'!E298</f>
        <v>5923.87</v>
      </c>
      <c r="E293" s="1">
        <v>0</v>
      </c>
      <c r="F293" s="1">
        <v>0</v>
      </c>
      <c r="G293" s="2">
        <f t="shared" si="8"/>
        <v>17644.316079999997</v>
      </c>
      <c r="H293" s="2">
        <f t="shared" si="9"/>
        <v>0.13000000000010914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40976</v>
      </c>
      <c r="D294" s="1">
        <f>'PR-RAS'!E299</f>
        <v>5923.87</v>
      </c>
      <c r="E294" s="1">
        <v>0</v>
      </c>
      <c r="F294" s="1">
        <v>0</v>
      </c>
      <c r="G294" s="2">
        <f t="shared" si="8"/>
        <v>15477.355819999999</v>
      </c>
      <c r="H294" s="2">
        <f t="shared" si="9"/>
        <v>0.13000000000010914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40976</v>
      </c>
      <c r="D295" s="1">
        <f>'PR-RAS'!E300</f>
        <v>5923.87</v>
      </c>
      <c r="E295" s="1">
        <v>0</v>
      </c>
      <c r="F295" s="1">
        <v>0</v>
      </c>
      <c r="G295" s="2">
        <f t="shared" si="8"/>
        <v>15530.179559999999</v>
      </c>
      <c r="H295" s="2">
        <f t="shared" si="9"/>
        <v>0.13000000000010914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40976</v>
      </c>
      <c r="D296" s="1">
        <f>'PR-RAS'!E301</f>
        <v>5923.87</v>
      </c>
      <c r="E296" s="1">
        <v>0</v>
      </c>
      <c r="F296" s="1">
        <v>0</v>
      </c>
      <c r="G296" s="2">
        <f t="shared" si="8"/>
        <v>15583.003299999998</v>
      </c>
      <c r="H296" s="2">
        <f t="shared" si="9"/>
        <v>0.13000000000010914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7602</v>
      </c>
      <c r="D306" s="1">
        <f>'PR-RAS'!E311</f>
        <v>0</v>
      </c>
      <c r="E306" s="1">
        <v>0</v>
      </c>
      <c r="F306" s="1">
        <v>0</v>
      </c>
      <c r="G306" s="2">
        <f t="shared" si="8"/>
        <v>2318.61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7602</v>
      </c>
      <c r="D307" s="1">
        <f>'PR-RAS'!E312</f>
        <v>0</v>
      </c>
      <c r="E307" s="1">
        <v>0</v>
      </c>
      <c r="F307" s="1">
        <v>0</v>
      </c>
      <c r="G307" s="2">
        <f t="shared" si="8"/>
        <v>2326.212</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7602</v>
      </c>
      <c r="D308" s="1">
        <f>'PR-RAS'!E313</f>
        <v>0</v>
      </c>
      <c r="E308" s="1">
        <v>0</v>
      </c>
      <c r="F308" s="1">
        <v>0</v>
      </c>
      <c r="G308" s="2">
        <f t="shared" si="8"/>
        <v>2333.8139999999999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1970698</v>
      </c>
      <c r="D345" s="1">
        <f>'PR-RAS'!E350</f>
        <v>1618541.1600000001</v>
      </c>
      <c r="E345" s="1">
        <v>0</v>
      </c>
      <c r="F345" s="1">
        <v>0</v>
      </c>
      <c r="G345" s="2">
        <f t="shared" si="8"/>
        <v>1791476.4300799998</v>
      </c>
      <c r="H345" s="2">
        <f t="shared" si="9"/>
        <v>0.16000000014901161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863241</v>
      </c>
      <c r="D358" s="1">
        <f>'PR-RAS'!E363</f>
        <v>920142.77</v>
      </c>
      <c r="E358" s="1">
        <v>0</v>
      </c>
      <c r="F358" s="1">
        <v>0</v>
      </c>
      <c r="G358" s="2">
        <f t="shared" si="8"/>
        <v>965158.97477999993</v>
      </c>
      <c r="H358" s="2">
        <f t="shared" si="9"/>
        <v>0.22999999998137355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520308</v>
      </c>
      <c r="D359" s="1">
        <f>'PR-RAS'!E364</f>
        <v>797147.77</v>
      </c>
      <c r="E359" s="1">
        <v>0</v>
      </c>
      <c r="F359" s="1">
        <v>0</v>
      </c>
      <c r="G359" s="2">
        <f t="shared" si="8"/>
        <v>757028.06732000003</v>
      </c>
      <c r="H359" s="2">
        <f t="shared" si="9"/>
        <v>0.22999999998137355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520308</v>
      </c>
      <c r="D361" s="1">
        <f>'PR-RAS'!E366</f>
        <v>137312.5</v>
      </c>
      <c r="E361" s="1">
        <v>0</v>
      </c>
      <c r="F361" s="1">
        <v>0</v>
      </c>
      <c r="G361" s="2">
        <f t="shared" si="8"/>
        <v>286175.88</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659835.27</v>
      </c>
      <c r="E362" s="1">
        <v>0</v>
      </c>
      <c r="F362" s="1">
        <v>0</v>
      </c>
      <c r="G362" s="2">
        <f t="shared" si="8"/>
        <v>476401.06494000001</v>
      </c>
      <c r="H362" s="2">
        <f t="shared" si="9"/>
        <v>0.27000000001862645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288775</v>
      </c>
      <c r="D364" s="1">
        <f>'PR-RAS'!E369</f>
        <v>122995</v>
      </c>
      <c r="E364" s="1">
        <v>0</v>
      </c>
      <c r="F364" s="1">
        <v>0</v>
      </c>
      <c r="G364" s="2">
        <f t="shared" si="8"/>
        <v>194119.69500000001</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26418</v>
      </c>
      <c r="D365" s="1">
        <f>'PR-RAS'!E370</f>
        <v>0</v>
      </c>
      <c r="E365" s="1">
        <v>0</v>
      </c>
      <c r="F365" s="1">
        <v>0</v>
      </c>
      <c r="G365" s="2">
        <f t="shared" si="8"/>
        <v>9616.152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19857</v>
      </c>
      <c r="D367" s="1">
        <f>'PR-RAS'!E372</f>
        <v>49245</v>
      </c>
      <c r="E367" s="1">
        <v>0</v>
      </c>
      <c r="F367" s="1">
        <v>0</v>
      </c>
      <c r="G367" s="2">
        <f t="shared" si="8"/>
        <v>43315.002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242500</v>
      </c>
      <c r="D371" s="1">
        <f>'PR-RAS'!E376</f>
        <v>73750</v>
      </c>
      <c r="E371" s="1">
        <v>0</v>
      </c>
      <c r="F371" s="1">
        <v>0</v>
      </c>
      <c r="G371" s="2">
        <f t="shared" si="8"/>
        <v>144300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54158</v>
      </c>
      <c r="D386" s="1">
        <f>'PR-RAS'!E391</f>
        <v>0</v>
      </c>
      <c r="E386" s="1">
        <v>0</v>
      </c>
      <c r="F386" s="1">
        <v>0</v>
      </c>
      <c r="G386" s="2">
        <f t="shared" si="8"/>
        <v>20850.830000000002</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54158</v>
      </c>
      <c r="D388" s="1">
        <f>'PR-RAS'!E393</f>
        <v>0</v>
      </c>
      <c r="E388" s="1">
        <v>0</v>
      </c>
      <c r="F388" s="1">
        <v>0</v>
      </c>
      <c r="G388" s="2">
        <f t="shared" si="8"/>
        <v>20959.146000000001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1107457</v>
      </c>
      <c r="D397" s="1">
        <f>'PR-RAS'!E402</f>
        <v>698398.39</v>
      </c>
      <c r="E397" s="1">
        <v>0</v>
      </c>
      <c r="F397" s="1">
        <v>0</v>
      </c>
      <c r="G397" s="2">
        <f t="shared" si="8"/>
        <v>991684.49688000011</v>
      </c>
      <c r="H397" s="2">
        <f t="shared" si="9"/>
        <v>0.39000000001396984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1107457</v>
      </c>
      <c r="D398" s="1">
        <f>'PR-RAS'!E403</f>
        <v>698398.39</v>
      </c>
      <c r="E398" s="1">
        <v>0</v>
      </c>
      <c r="F398" s="1">
        <v>0</v>
      </c>
      <c r="G398" s="2">
        <f t="shared" si="8"/>
        <v>994188.75066000014</v>
      </c>
      <c r="H398" s="2">
        <f t="shared" si="9"/>
        <v>0.39000000001396984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1922120</v>
      </c>
      <c r="D403" s="1">
        <f>'PR-RAS'!E408</f>
        <v>1612617.29</v>
      </c>
      <c r="E403" s="1">
        <v>0</v>
      </c>
      <c r="F403" s="1">
        <v>0</v>
      </c>
      <c r="G403" s="2">
        <f t="shared" si="8"/>
        <v>2069236.5411600003</v>
      </c>
      <c r="H403" s="2">
        <f t="shared" si="9"/>
        <v>0.2900000000372529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22777107</v>
      </c>
      <c r="D405" s="1">
        <f>'PR-RAS'!E410</f>
        <v>24073101.989999998</v>
      </c>
      <c r="E405" s="1">
        <v>0</v>
      </c>
      <c r="F405" s="1">
        <v>0</v>
      </c>
      <c r="G405" s="2">
        <f t="shared" si="8"/>
        <v>28653017.635919999</v>
      </c>
      <c r="H405" s="2">
        <f t="shared" si="9"/>
        <v>1.0000001639127731E-2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75459</v>
      </c>
      <c r="D406" s="1">
        <f>'PR-RAS'!E411</f>
        <v>76261.03</v>
      </c>
      <c r="E406" s="1">
        <v>0</v>
      </c>
      <c r="F406" s="1">
        <v>0</v>
      </c>
      <c r="G406" s="2">
        <f t="shared" si="8"/>
        <v>92332.329300000012</v>
      </c>
      <c r="H406" s="2">
        <f t="shared" si="9"/>
        <v>2.9999999998835847E-2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9657504</v>
      </c>
      <c r="D407" s="1">
        <f>'PR-RAS'!E412</f>
        <v>9952027.3099999987</v>
      </c>
      <c r="E407" s="1">
        <v>0</v>
      </c>
      <c r="F407" s="1">
        <v>0</v>
      </c>
      <c r="G407" s="2">
        <f t="shared" si="8"/>
        <v>12001992.79972</v>
      </c>
      <c r="H407" s="2">
        <f t="shared" si="9"/>
        <v>0.30999999865889549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7055460</v>
      </c>
      <c r="D408" s="1">
        <f>'PR-RAS'!E413</f>
        <v>6492241.8700000001</v>
      </c>
      <c r="E408" s="1">
        <v>0</v>
      </c>
      <c r="F408" s="1">
        <v>0</v>
      </c>
      <c r="G408" s="2">
        <f t="shared" si="8"/>
        <v>8156257.1021800004</v>
      </c>
      <c r="H408" s="2">
        <f t="shared" si="9"/>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2602044</v>
      </c>
      <c r="D409" s="1">
        <f>'PR-RAS'!E414</f>
        <v>3459785.4399999985</v>
      </c>
      <c r="E409" s="1">
        <v>0</v>
      </c>
      <c r="F409" s="1">
        <v>0</v>
      </c>
      <c r="G409" s="2">
        <f t="shared" si="8"/>
        <v>3884818.8710399987</v>
      </c>
      <c r="H409" s="2">
        <f t="shared" si="9"/>
        <v>0.43999999854713678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3901032.9000000022</v>
      </c>
      <c r="E411" s="1">
        <v>0</v>
      </c>
      <c r="F411" s="1">
        <v>0</v>
      </c>
      <c r="G411" s="2">
        <f t="shared" si="8"/>
        <v>3198846.9780000015</v>
      </c>
      <c r="H411" s="2">
        <f t="shared" si="9"/>
        <v>9.9999997764825821E-2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884706</v>
      </c>
      <c r="D412" s="1">
        <f>'PR-RAS'!E417</f>
        <v>0</v>
      </c>
      <c r="E412" s="1">
        <v>0</v>
      </c>
      <c r="F412" s="1">
        <v>0</v>
      </c>
      <c r="G412" s="2">
        <f t="shared" si="8"/>
        <v>363614.16599999997</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1077711</v>
      </c>
      <c r="D413" s="1">
        <f>'PR-RAS'!E418</f>
        <v>1057272.94</v>
      </c>
      <c r="E413" s="1">
        <v>0</v>
      </c>
      <c r="F413" s="1">
        <v>0</v>
      </c>
      <c r="G413" s="2">
        <f t="shared" si="8"/>
        <v>1315209.8345599999</v>
      </c>
      <c r="H413" s="2">
        <f t="shared" si="9"/>
        <v>6.0000000055879354E-2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700000</v>
      </c>
      <c r="D414" s="1">
        <f>'PR-RAS'!E420</f>
        <v>10000</v>
      </c>
      <c r="E414" s="1">
        <v>0</v>
      </c>
      <c r="F414" s="1">
        <v>0</v>
      </c>
      <c r="G414" s="2">
        <f t="shared" si="8"/>
        <v>297360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700000</v>
      </c>
      <c r="D415" s="1">
        <f>'PR-RAS'!E421</f>
        <v>10000</v>
      </c>
      <c r="E415" s="1">
        <v>0</v>
      </c>
      <c r="F415" s="1">
        <v>0</v>
      </c>
      <c r="G415" s="2">
        <f t="shared" si="8"/>
        <v>298080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700000</v>
      </c>
      <c r="D421" s="1">
        <f>'PR-RAS'!E427</f>
        <v>0</v>
      </c>
      <c r="E421" s="1">
        <v>0</v>
      </c>
      <c r="F421" s="1">
        <v>0</v>
      </c>
      <c r="G421" s="2">
        <f t="shared" si="8"/>
        <v>294000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700000</v>
      </c>
      <c r="D422" s="1">
        <f>'PR-RAS'!E428</f>
        <v>0</v>
      </c>
      <c r="E422" s="1">
        <v>0</v>
      </c>
      <c r="F422" s="1">
        <v>0</v>
      </c>
      <c r="G422" s="2">
        <f t="shared" si="8"/>
        <v>294700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10000</v>
      </c>
      <c r="E428" s="1">
        <v>0</v>
      </c>
      <c r="F428" s="1">
        <v>0</v>
      </c>
      <c r="G428" s="2">
        <f t="shared" si="8"/>
        <v>8540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256125</v>
      </c>
      <c r="D522" s="1">
        <f>'PR-RAS'!E528</f>
        <v>0</v>
      </c>
      <c r="E522" s="1">
        <v>0</v>
      </c>
      <c r="F522" s="1">
        <v>0</v>
      </c>
      <c r="G522" s="2">
        <f t="shared" ref="G522:G809" si="10">(B522/1000)*(C522*1+D522*2)</f>
        <v>133441.125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55000</v>
      </c>
      <c r="D523" s="1">
        <f>'PR-RAS'!E529</f>
        <v>0</v>
      </c>
      <c r="E523" s="1">
        <v>0</v>
      </c>
      <c r="F523" s="1">
        <v>0</v>
      </c>
      <c r="G523" s="2">
        <f t="shared" si="10"/>
        <v>28710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55000</v>
      </c>
      <c r="D536" s="1">
        <f>'PR-RAS'!E542</f>
        <v>0</v>
      </c>
      <c r="E536" s="1">
        <v>0</v>
      </c>
      <c r="F536" s="1">
        <v>0</v>
      </c>
      <c r="G536" s="2">
        <f t="shared" si="10"/>
        <v>29425</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201125</v>
      </c>
      <c r="D587" s="1">
        <f>'PR-RAS'!E593</f>
        <v>0</v>
      </c>
      <c r="E587" s="1">
        <v>0</v>
      </c>
      <c r="F587" s="1">
        <v>0</v>
      </c>
      <c r="G587" s="2">
        <f t="shared" si="10"/>
        <v>117859.25</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201125</v>
      </c>
      <c r="D606" s="1">
        <f>'PR-RAS'!E612</f>
        <v>0</v>
      </c>
      <c r="E606" s="1">
        <v>0</v>
      </c>
      <c r="F606" s="1">
        <v>0</v>
      </c>
      <c r="G606" s="2">
        <f t="shared" si="10"/>
        <v>121680.625</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201125</v>
      </c>
      <c r="D607" s="1">
        <f>'PR-RAS'!E613</f>
        <v>0</v>
      </c>
      <c r="E607" s="1">
        <v>0</v>
      </c>
      <c r="F607" s="1">
        <v>0</v>
      </c>
      <c r="G607" s="2">
        <f t="shared" si="10"/>
        <v>121881.75</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443875</v>
      </c>
      <c r="D629" s="1">
        <f>'PR-RAS'!E635</f>
        <v>10000</v>
      </c>
      <c r="E629" s="1">
        <v>0</v>
      </c>
      <c r="F629" s="1">
        <v>0</v>
      </c>
      <c r="G629" s="2">
        <f t="shared" si="10"/>
        <v>291313.5</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1739819</v>
      </c>
      <c r="D631" s="1">
        <f>'PR-RAS'!E637</f>
        <v>0</v>
      </c>
      <c r="E631" s="1">
        <v>0</v>
      </c>
      <c r="F631" s="1">
        <v>0</v>
      </c>
      <c r="G631" s="2">
        <f t="shared" si="10"/>
        <v>1096085.97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10357504</v>
      </c>
      <c r="D633" s="1">
        <f>'PR-RAS'!E639</f>
        <v>9962027.3099999987</v>
      </c>
      <c r="E633" s="1">
        <v>0</v>
      </c>
      <c r="F633" s="1">
        <v>0</v>
      </c>
      <c r="G633" s="2">
        <f t="shared" si="10"/>
        <v>19137945.047839999</v>
      </c>
      <c r="H633" s="2">
        <f t="shared" si="11"/>
        <v>0.30999999865889549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7311585</v>
      </c>
      <c r="D634" s="1">
        <f>'PR-RAS'!E640</f>
        <v>6492241.8700000001</v>
      </c>
      <c r="E634" s="1">
        <v>0</v>
      </c>
      <c r="F634" s="1">
        <v>0</v>
      </c>
      <c r="G634" s="2">
        <f t="shared" si="10"/>
        <v>12847411.512420002</v>
      </c>
      <c r="H634" s="2">
        <f t="shared" si="1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3045919</v>
      </c>
      <c r="D635" s="1">
        <f>'PR-RAS'!E641</f>
        <v>3469785.4399999985</v>
      </c>
      <c r="E635" s="1">
        <v>0</v>
      </c>
      <c r="F635" s="1">
        <v>0</v>
      </c>
      <c r="G635" s="2">
        <f t="shared" si="10"/>
        <v>6330800.5839199983</v>
      </c>
      <c r="H635" s="2">
        <f t="shared" si="11"/>
        <v>0.43999999854713678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855113</v>
      </c>
      <c r="D637" s="1">
        <f>'PR-RAS'!E643</f>
        <v>3901032.9000000022</v>
      </c>
      <c r="E637" s="1">
        <v>0</v>
      </c>
      <c r="F637" s="1">
        <v>0</v>
      </c>
      <c r="G637" s="2">
        <f t="shared" si="10"/>
        <v>5505965.7168000033</v>
      </c>
      <c r="H637" s="2">
        <f t="shared" si="11"/>
        <v>9.9999997764825821E-2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3901032</v>
      </c>
      <c r="D639" s="1">
        <f>'PR-RAS'!E645</f>
        <v>7370818.3400000008</v>
      </c>
      <c r="E639" s="1">
        <v>0</v>
      </c>
      <c r="F639" s="1">
        <v>0</v>
      </c>
      <c r="G639" s="2">
        <f t="shared" si="10"/>
        <v>11894022.617839999</v>
      </c>
      <c r="H639" s="2">
        <f t="shared" si="11"/>
        <v>0.34000000078231096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807370</v>
      </c>
      <c r="D642" s="1">
        <f>'PR-RAS'!E649</f>
        <v>4003805.6</v>
      </c>
      <c r="E642" s="1">
        <v>0</v>
      </c>
      <c r="F642" s="1">
        <v>0</v>
      </c>
      <c r="G642" s="2">
        <f t="shared" si="10"/>
        <v>5650402.9491999997</v>
      </c>
      <c r="H642" s="2">
        <f t="shared" si="1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10840641</v>
      </c>
      <c r="D643" s="1">
        <f>'PR-RAS'!E650</f>
        <v>10398532.279999999</v>
      </c>
      <c r="E643" s="1">
        <v>0</v>
      </c>
      <c r="F643" s="1">
        <v>0</v>
      </c>
      <c r="G643" s="2">
        <f t="shared" si="10"/>
        <v>20311406.969519999</v>
      </c>
      <c r="H643" s="2">
        <f t="shared" si="11"/>
        <v>0.27999999932944775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7644205</v>
      </c>
      <c r="D644" s="1">
        <f>'PR-RAS'!E651</f>
        <v>6994345.8799999999</v>
      </c>
      <c r="E644" s="1">
        <v>0</v>
      </c>
      <c r="F644" s="1">
        <v>0</v>
      </c>
      <c r="G644" s="2">
        <f t="shared" si="10"/>
        <v>13909952.616679998</v>
      </c>
      <c r="H644" s="2">
        <f t="shared" si="11"/>
        <v>0.12000000011175871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4003806</v>
      </c>
      <c r="D645" s="1">
        <f>'PR-RAS'!E652</f>
        <v>7407991.9999999991</v>
      </c>
      <c r="E645" s="1">
        <v>0</v>
      </c>
      <c r="F645" s="1">
        <v>0</v>
      </c>
      <c r="G645" s="2">
        <f t="shared" si="10"/>
        <v>12119944.76</v>
      </c>
      <c r="H645" s="2">
        <f t="shared" si="11"/>
        <v>9.3132257461547852E-10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4388802</v>
      </c>
      <c r="D654" s="1">
        <f>'PR-RAS'!E661</f>
        <v>4067359.28</v>
      </c>
      <c r="E654" s="1">
        <v>0</v>
      </c>
      <c r="F654" s="1">
        <v>0</v>
      </c>
      <c r="G654" s="2">
        <f t="shared" si="10"/>
        <v>8177858.9256799994</v>
      </c>
      <c r="H654" s="2">
        <f t="shared" si="11"/>
        <v>0.27999999979510903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44450</v>
      </c>
      <c r="D655" s="1">
        <f>'PR-RAS'!E662</f>
        <v>1192</v>
      </c>
      <c r="E655" s="1">
        <v>0</v>
      </c>
      <c r="F655" s="1">
        <v>0</v>
      </c>
      <c r="G655" s="2">
        <f t="shared" si="10"/>
        <v>30629.436000000002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1794159</v>
      </c>
      <c r="D658" s="1">
        <f>'PR-RAS'!E665</f>
        <v>1024612.5</v>
      </c>
      <c r="E658" s="1">
        <v>0</v>
      </c>
      <c r="F658" s="1">
        <v>0</v>
      </c>
      <c r="G658" s="2">
        <f t="shared" si="10"/>
        <v>2525103.2880000002</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83378</v>
      </c>
      <c r="D662" s="1">
        <f>'PR-RAS'!E669</f>
        <v>24531.06</v>
      </c>
      <c r="E662" s="1">
        <v>0</v>
      </c>
      <c r="F662" s="1">
        <v>0</v>
      </c>
      <c r="G662" s="2">
        <f t="shared" si="10"/>
        <v>87542.919320000001</v>
      </c>
      <c r="H662" s="2">
        <f t="shared" si="11"/>
        <v>6.0000000001309672E-2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6674</v>
      </c>
      <c r="D711" s="1">
        <f>'PR-RAS'!E718</f>
        <v>462.84</v>
      </c>
      <c r="E711" s="1">
        <v>0</v>
      </c>
      <c r="F711" s="1">
        <v>0</v>
      </c>
      <c r="G711" s="2">
        <f t="shared" si="10"/>
        <v>5395.7727999999997</v>
      </c>
      <c r="H711" s="2">
        <f t="shared" si="11"/>
        <v>0.16000000000002501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67131</v>
      </c>
      <c r="D715" s="1">
        <f>'PR-RAS'!E722</f>
        <v>85366.68</v>
      </c>
      <c r="E715" s="1">
        <v>0</v>
      </c>
      <c r="F715" s="1">
        <v>0</v>
      </c>
      <c r="G715" s="2">
        <f t="shared" si="10"/>
        <v>169835.15303999998</v>
      </c>
      <c r="H715" s="2">
        <f t="shared" si="11"/>
        <v>0.32000000000698492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42637</v>
      </c>
      <c r="D718" s="1">
        <f>'PR-RAS'!E725</f>
        <v>43998.68</v>
      </c>
      <c r="E718" s="1">
        <v>0</v>
      </c>
      <c r="F718" s="1">
        <v>0</v>
      </c>
      <c r="G718" s="2">
        <f t="shared" si="10"/>
        <v>93664.836119999993</v>
      </c>
      <c r="H718" s="2">
        <f t="shared" si="11"/>
        <v>0.31999999999970896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5530</v>
      </c>
      <c r="D719" s="1">
        <f>'PR-RAS'!E726</f>
        <v>7519.94</v>
      </c>
      <c r="E719" s="1">
        <v>0</v>
      </c>
      <c r="F719" s="1">
        <v>0</v>
      </c>
      <c r="G719" s="2">
        <f t="shared" si="10"/>
        <v>14769.173839999998</v>
      </c>
      <c r="H719" s="2">
        <f t="shared" si="11"/>
        <v>6.0000000000400178E-2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27183</v>
      </c>
      <c r="D752" s="1">
        <f>'PR-RAS'!E759</f>
        <v>27980</v>
      </c>
      <c r="E752" s="1">
        <v>0</v>
      </c>
      <c r="F752" s="1">
        <v>0</v>
      </c>
      <c r="G752" s="2">
        <f t="shared" si="10"/>
        <v>62440.393000000004</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27047</v>
      </c>
      <c r="D767" s="1">
        <f>'PR-RAS'!E774</f>
        <v>28729.040000000001</v>
      </c>
      <c r="E767" s="1">
        <v>0</v>
      </c>
      <c r="F767" s="1">
        <v>0</v>
      </c>
      <c r="G767" s="2">
        <f t="shared" si="10"/>
        <v>64730.891280000003</v>
      </c>
      <c r="H767" s="2">
        <f t="shared" si="11"/>
        <v>4.0000000000873115E-2</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180200</v>
      </c>
      <c r="D809" s="1">
        <f>'PR-RAS'!E816</f>
        <v>101582.23</v>
      </c>
      <c r="E809" s="1">
        <v>0</v>
      </c>
      <c r="F809" s="1">
        <v>0</v>
      </c>
      <c r="G809" s="2">
        <f t="shared" si="10"/>
        <v>309758.48368</v>
      </c>
      <c r="H809" s="2">
        <f t="shared" si="11"/>
        <v>0.22999999999592546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166800</v>
      </c>
      <c r="D812" s="1">
        <f>'PR-RAS'!E819</f>
        <v>155800</v>
      </c>
      <c r="E812" s="1">
        <v>0</v>
      </c>
      <c r="F812" s="1">
        <v>0</v>
      </c>
      <c r="G812" s="2">
        <f t="shared" si="18"/>
        <v>387982.4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43000</v>
      </c>
      <c r="D814" s="1">
        <f>'PR-RAS'!E821</f>
        <v>40000</v>
      </c>
      <c r="E814" s="1">
        <v>0</v>
      </c>
      <c r="F814" s="1">
        <v>0</v>
      </c>
      <c r="G814" s="2">
        <f t="shared" si="18"/>
        <v>99999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24000</v>
      </c>
      <c r="E817" s="1">
        <v>0</v>
      </c>
      <c r="F817" s="1">
        <v>0</v>
      </c>
      <c r="G817" s="2">
        <f t="shared" si="18"/>
        <v>39168</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142787</v>
      </c>
      <c r="D823" s="1">
        <f>'PR-RAS'!E830</f>
        <v>13015.12</v>
      </c>
      <c r="E823" s="1">
        <v>0</v>
      </c>
      <c r="F823" s="1">
        <v>0</v>
      </c>
      <c r="G823" s="2">
        <f t="shared" si="18"/>
        <v>138767.77127999999</v>
      </c>
      <c r="H823" s="2">
        <f t="shared" si="19"/>
        <v>0.12000000000080036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10000</v>
      </c>
      <c r="E843" s="1">
        <v>0</v>
      </c>
      <c r="F843" s="1">
        <v>0</v>
      </c>
      <c r="G843" s="2">
        <f t="shared" si="18"/>
        <v>16840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55000</v>
      </c>
      <c r="D912" s="1">
        <f>'PR-RAS'!E919</f>
        <v>0</v>
      </c>
      <c r="E912" s="1">
        <v>0</v>
      </c>
      <c r="F912" s="1">
        <v>0</v>
      </c>
      <c r="G912" s="2">
        <f t="shared" si="18"/>
        <v>50105</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37738652</v>
      </c>
      <c r="D984" s="6">
        <f>BILANCA!E6</f>
        <v>43023928.159999996</v>
      </c>
      <c r="E984" s="6">
        <v>0</v>
      </c>
      <c r="F984" s="6">
        <v>0</v>
      </c>
      <c r="G984" s="7">
        <f t="shared" ref="G984:G1241" si="22">B984/1000*C984+B984/500*D984</f>
        <v>123786.50831999999</v>
      </c>
      <c r="H984" s="7">
        <f t="shared" si="19"/>
        <v>0.15999999642372131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29882062</v>
      </c>
      <c r="D985" s="1">
        <f>BILANCA!E7</f>
        <v>31790233.689999994</v>
      </c>
      <c r="E985" s="1">
        <v>0</v>
      </c>
      <c r="F985" s="1">
        <v>0</v>
      </c>
      <c r="G985" s="2">
        <f t="shared" si="22"/>
        <v>186925.05875999999</v>
      </c>
      <c r="H985" s="2">
        <f t="shared" si="19"/>
        <v>0.31000000610947609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1140538</v>
      </c>
      <c r="D986" s="1">
        <f>BILANCA!E8</f>
        <v>1140537.92</v>
      </c>
      <c r="E986" s="1">
        <v>0</v>
      </c>
      <c r="F986" s="1">
        <v>0</v>
      </c>
      <c r="G986" s="2">
        <f t="shared" si="22"/>
        <v>10264.84152</v>
      </c>
      <c r="H986" s="2">
        <f t="shared" si="19"/>
        <v>8.0000000074505806E-2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1140538</v>
      </c>
      <c r="D987" s="1">
        <f>BILANCA!E9</f>
        <v>1140537.92</v>
      </c>
      <c r="E987" s="1">
        <v>0</v>
      </c>
      <c r="F987" s="1">
        <v>0</v>
      </c>
      <c r="G987" s="2">
        <f t="shared" si="22"/>
        <v>13686.45536</v>
      </c>
      <c r="H987" s="2">
        <f t="shared" si="19"/>
        <v>8.0000000074505806E-2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17080</v>
      </c>
      <c r="D988" s="1">
        <f>BILANCA!E10</f>
        <v>17080</v>
      </c>
      <c r="E988" s="1">
        <v>0</v>
      </c>
      <c r="F988" s="1">
        <v>0</v>
      </c>
      <c r="G988" s="2">
        <f t="shared" si="22"/>
        <v>256.20000000000005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17080</v>
      </c>
      <c r="D989" s="1">
        <f>BILANCA!E11</f>
        <v>17080</v>
      </c>
      <c r="E989" s="1">
        <v>0</v>
      </c>
      <c r="F989" s="1">
        <v>0</v>
      </c>
      <c r="G989" s="2">
        <f t="shared" si="22"/>
        <v>307.44</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20303930</v>
      </c>
      <c r="D990" s="1">
        <f>BILANCA!E12</f>
        <v>26362778.429999996</v>
      </c>
      <c r="E990" s="1">
        <v>0</v>
      </c>
      <c r="F990" s="1">
        <v>0</v>
      </c>
      <c r="G990" s="2">
        <f t="shared" si="22"/>
        <v>511206.40801999997</v>
      </c>
      <c r="H990" s="2">
        <f t="shared" si="19"/>
        <v>0.42999999597668648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19471981</v>
      </c>
      <c r="D991" s="1">
        <f>BILANCA!E13</f>
        <v>25627310.539999999</v>
      </c>
      <c r="E991" s="1">
        <v>0</v>
      </c>
      <c r="F991" s="1">
        <v>0</v>
      </c>
      <c r="G991" s="2">
        <f t="shared" si="22"/>
        <v>565812.81663999998</v>
      </c>
      <c r="H991" s="2">
        <f t="shared" si="19"/>
        <v>0.46000000089406967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1034113</v>
      </c>
      <c r="D992" s="1">
        <f>BILANCA!E14</f>
        <v>1034113.55</v>
      </c>
      <c r="E992" s="1">
        <v>0</v>
      </c>
      <c r="F992" s="1">
        <v>0</v>
      </c>
      <c r="G992" s="2">
        <f t="shared" si="22"/>
        <v>27921.0609</v>
      </c>
      <c r="H992" s="2">
        <f t="shared" si="19"/>
        <v>0.44999999995343387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14727184</v>
      </c>
      <c r="D993" s="1">
        <f>BILANCA!E15</f>
        <v>21037270.129999999</v>
      </c>
      <c r="E993" s="1">
        <v>0</v>
      </c>
      <c r="F993" s="1">
        <v>0</v>
      </c>
      <c r="G993" s="2">
        <f t="shared" si="22"/>
        <v>568017.2426</v>
      </c>
      <c r="H993" s="2">
        <f t="shared" si="19"/>
        <v>0.12999999895691872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6200683</v>
      </c>
      <c r="D994" s="1">
        <f>BILANCA!E16</f>
        <v>6860518.1100000003</v>
      </c>
      <c r="E994" s="1">
        <v>0</v>
      </c>
      <c r="F994" s="1">
        <v>0</v>
      </c>
      <c r="G994" s="2">
        <f t="shared" si="22"/>
        <v>219138.91142000002</v>
      </c>
      <c r="H994" s="2">
        <f t="shared" si="19"/>
        <v>0.11000000033527613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1194979</v>
      </c>
      <c r="D995" s="1">
        <f>BILANCA!E17</f>
        <v>1194979.23</v>
      </c>
      <c r="E995" s="1">
        <v>0</v>
      </c>
      <c r="F995" s="1">
        <v>0</v>
      </c>
      <c r="G995" s="2">
        <f t="shared" si="22"/>
        <v>43019.249519999998</v>
      </c>
      <c r="H995" s="2">
        <f t="shared" si="19"/>
        <v>0.22999999998137355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3684978</v>
      </c>
      <c r="D996" s="1">
        <f>BILANCA!E18</f>
        <v>4499570.4800000004</v>
      </c>
      <c r="E996" s="1">
        <v>0</v>
      </c>
      <c r="F996" s="1">
        <v>0</v>
      </c>
      <c r="G996" s="2">
        <f t="shared" si="22"/>
        <v>164893.54648000002</v>
      </c>
      <c r="H996" s="2">
        <f t="shared" si="19"/>
        <v>0.48000000044703484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489423</v>
      </c>
      <c r="D997" s="1">
        <f>BILANCA!E19</f>
        <v>491054.73999999987</v>
      </c>
      <c r="E997" s="1">
        <v>0</v>
      </c>
      <c r="F997" s="1">
        <v>0</v>
      </c>
      <c r="G997" s="2">
        <f t="shared" si="22"/>
        <v>20601.454719999998</v>
      </c>
      <c r="H997" s="2">
        <f t="shared" si="19"/>
        <v>0.26000000012572855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286197</v>
      </c>
      <c r="D998" s="1">
        <f>BILANCA!E20</f>
        <v>271513.28999999998</v>
      </c>
      <c r="E998" s="1">
        <v>0</v>
      </c>
      <c r="F998" s="1">
        <v>0</v>
      </c>
      <c r="G998" s="2">
        <f t="shared" si="22"/>
        <v>12438.3537</v>
      </c>
      <c r="H998" s="2">
        <f t="shared" si="19"/>
        <v>0.28999999997904524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109585</v>
      </c>
      <c r="D1000" s="1">
        <f>BILANCA!E22</f>
        <v>153835.04999999999</v>
      </c>
      <c r="E1000" s="1">
        <v>0</v>
      </c>
      <c r="F1000" s="1">
        <v>0</v>
      </c>
      <c r="G1000" s="2">
        <f t="shared" si="22"/>
        <v>7093.3366999999998</v>
      </c>
      <c r="H1000" s="2">
        <f t="shared" si="19"/>
        <v>4.9999999988358468E-2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667654</v>
      </c>
      <c r="D1004" s="1">
        <f>BILANCA!E26</f>
        <v>746399.32</v>
      </c>
      <c r="E1004" s="1">
        <v>0</v>
      </c>
      <c r="F1004" s="1">
        <v>0</v>
      </c>
      <c r="G1004" s="2">
        <f t="shared" si="22"/>
        <v>45369.505440000001</v>
      </c>
      <c r="H1004" s="2">
        <f t="shared" si="19"/>
        <v>0.31999999994877726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574013</v>
      </c>
      <c r="D1006" s="1">
        <f>BILANCA!E28</f>
        <v>680692.92</v>
      </c>
      <c r="E1006" s="1">
        <v>0</v>
      </c>
      <c r="F1006" s="1">
        <v>0</v>
      </c>
      <c r="G1006" s="2">
        <f t="shared" si="22"/>
        <v>44514.173320000002</v>
      </c>
      <c r="H1006" s="2">
        <f t="shared" si="19"/>
        <v>7.9999999958090484E-2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260702</v>
      </c>
      <c r="D1007" s="1">
        <f>BILANCA!E29</f>
        <v>189812.97</v>
      </c>
      <c r="E1007" s="1">
        <v>0</v>
      </c>
      <c r="F1007" s="1">
        <v>0</v>
      </c>
      <c r="G1007" s="2">
        <f t="shared" si="22"/>
        <v>15367.870559999999</v>
      </c>
      <c r="H1007" s="2">
        <f t="shared" si="19"/>
        <v>2.9999999998835847E-2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448546</v>
      </c>
      <c r="D1008" s="1">
        <f>BILANCA!E30</f>
        <v>448545.63</v>
      </c>
      <c r="E1008" s="1">
        <v>0</v>
      </c>
      <c r="F1008" s="1">
        <v>0</v>
      </c>
      <c r="G1008" s="2">
        <f t="shared" si="22"/>
        <v>33640.931500000006</v>
      </c>
      <c r="H1008" s="2">
        <f t="shared" si="19"/>
        <v>0.36999999999534339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187844</v>
      </c>
      <c r="D1012" s="1">
        <f>BILANCA!E34</f>
        <v>258732.66</v>
      </c>
      <c r="E1012" s="1">
        <v>0</v>
      </c>
      <c r="F1012" s="1">
        <v>0</v>
      </c>
      <c r="G1012" s="2">
        <f t="shared" si="22"/>
        <v>20453.970280000001</v>
      </c>
      <c r="H1012" s="2">
        <f t="shared" si="19"/>
        <v>0.33999999999650754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81824</v>
      </c>
      <c r="D1023" s="1">
        <f>BILANCA!E45</f>
        <v>54600.179999999993</v>
      </c>
      <c r="E1023" s="1">
        <v>0</v>
      </c>
      <c r="F1023" s="1">
        <v>0</v>
      </c>
      <c r="G1023" s="2">
        <f t="shared" si="22"/>
        <v>7640.9743999999992</v>
      </c>
      <c r="H1023" s="2">
        <f t="shared" si="19"/>
        <v>0.17999999999301508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168487</v>
      </c>
      <c r="D1025" s="1">
        <f>BILANCA!E47</f>
        <v>168487.23</v>
      </c>
      <c r="E1025" s="1">
        <v>0</v>
      </c>
      <c r="F1025" s="1">
        <v>0</v>
      </c>
      <c r="G1025" s="2">
        <f t="shared" si="22"/>
        <v>21229.381320000004</v>
      </c>
      <c r="H1025" s="2">
        <f t="shared" si="19"/>
        <v>0.23000000001047738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358560</v>
      </c>
      <c r="D1027" s="1">
        <f>BILANCA!E49</f>
        <v>358560</v>
      </c>
      <c r="E1027" s="1">
        <v>0</v>
      </c>
      <c r="F1027" s="1">
        <v>0</v>
      </c>
      <c r="G1027" s="2">
        <f t="shared" si="22"/>
        <v>47329.919999999998</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445223</v>
      </c>
      <c r="D1028" s="1">
        <f>BILANCA!E50</f>
        <v>472447.05</v>
      </c>
      <c r="E1028" s="1">
        <v>0</v>
      </c>
      <c r="F1028" s="1">
        <v>0</v>
      </c>
      <c r="G1028" s="2">
        <f t="shared" si="22"/>
        <v>62555.269499999995</v>
      </c>
      <c r="H1028" s="2">
        <f t="shared" si="19"/>
        <v>4.9999999988358468E-2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40490</v>
      </c>
      <c r="D1032" s="1">
        <f>BILANCA!E54</f>
        <v>42683.26</v>
      </c>
      <c r="E1032" s="1">
        <v>0</v>
      </c>
      <c r="F1032" s="1">
        <v>0</v>
      </c>
      <c r="G1032" s="2">
        <f t="shared" si="22"/>
        <v>6166.9694800000007</v>
      </c>
      <c r="H1032" s="2">
        <f t="shared" si="19"/>
        <v>0.26000000000203727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40490</v>
      </c>
      <c r="D1033" s="1">
        <f>BILANCA!E55</f>
        <v>42683.26</v>
      </c>
      <c r="E1033" s="1">
        <v>0</v>
      </c>
      <c r="F1033" s="1">
        <v>0</v>
      </c>
      <c r="G1033" s="2">
        <f t="shared" si="22"/>
        <v>6292.826</v>
      </c>
      <c r="H1033" s="2">
        <f t="shared" si="19"/>
        <v>0.26000000000203727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8437594</v>
      </c>
      <c r="D1034" s="1">
        <f>BILANCA!E56</f>
        <v>4286917.34</v>
      </c>
      <c r="E1034" s="1">
        <v>0</v>
      </c>
      <c r="F1034" s="1">
        <v>0</v>
      </c>
      <c r="G1034" s="2">
        <f t="shared" si="22"/>
        <v>867582.86268000002</v>
      </c>
      <c r="H1034" s="2">
        <f t="shared" si="19"/>
        <v>0.33999999985098839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8437594</v>
      </c>
      <c r="D1035" s="1">
        <f>BILANCA!E57</f>
        <v>4286917.34</v>
      </c>
      <c r="E1035" s="1">
        <v>0</v>
      </c>
      <c r="F1035" s="1">
        <v>0</v>
      </c>
      <c r="G1035" s="2">
        <f t="shared" si="22"/>
        <v>884594.29135999992</v>
      </c>
      <c r="H1035" s="2">
        <f t="shared" si="19"/>
        <v>0.33999999985098839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7856590</v>
      </c>
      <c r="D1046" s="1">
        <f>BILANCA!E68</f>
        <v>11233694.470000001</v>
      </c>
      <c r="E1046" s="1">
        <v>0</v>
      </c>
      <c r="F1046" s="1">
        <v>0</v>
      </c>
      <c r="G1046" s="2">
        <f t="shared" si="22"/>
        <v>1910410.67322</v>
      </c>
      <c r="H1046" s="2">
        <f t="shared" si="19"/>
        <v>0.47000000067055225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4003806</v>
      </c>
      <c r="D1047" s="1">
        <f>BILANCA!E69</f>
        <v>7407992</v>
      </c>
      <c r="E1047" s="1">
        <v>0</v>
      </c>
      <c r="F1047" s="1">
        <v>0</v>
      </c>
      <c r="G1047" s="2">
        <f t="shared" si="22"/>
        <v>1204466.56</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4003806</v>
      </c>
      <c r="D1048" s="1">
        <f>BILANCA!E70</f>
        <v>7407992</v>
      </c>
      <c r="E1048" s="1">
        <v>0</v>
      </c>
      <c r="F1048" s="1">
        <v>0</v>
      </c>
      <c r="G1048" s="2">
        <f t="shared" si="22"/>
        <v>1223286.3500000001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4003806</v>
      </c>
      <c r="D1050" s="1">
        <f>BILANCA!E72</f>
        <v>7407992</v>
      </c>
      <c r="E1050" s="1">
        <v>0</v>
      </c>
      <c r="F1050" s="1">
        <v>0</v>
      </c>
      <c r="G1050" s="2">
        <f t="shared" si="22"/>
        <v>1260925.9300000002</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96674</v>
      </c>
      <c r="D1056" s="1">
        <f>BILANCA!E78</f>
        <v>100029.53</v>
      </c>
      <c r="E1056" s="1">
        <v>0</v>
      </c>
      <c r="F1056" s="1">
        <v>0</v>
      </c>
      <c r="G1056" s="2">
        <f t="shared" si="22"/>
        <v>21661.513379999997</v>
      </c>
      <c r="H1056" s="2">
        <f t="shared" si="19"/>
        <v>0.47000000000116415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96674</v>
      </c>
      <c r="D1064" s="1">
        <f>BILANCA!E86</f>
        <v>100029.53</v>
      </c>
      <c r="E1064" s="1">
        <v>0</v>
      </c>
      <c r="F1064" s="1">
        <v>0</v>
      </c>
      <c r="G1064" s="2">
        <f t="shared" si="22"/>
        <v>24035.377860000001</v>
      </c>
      <c r="H1064" s="2">
        <f t="shared" si="19"/>
        <v>0.47000000000116415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55000</v>
      </c>
      <c r="D1065" s="1">
        <f>BILANCA!E87</f>
        <v>45000</v>
      </c>
      <c r="E1065" s="1">
        <v>0</v>
      </c>
      <c r="F1065" s="1">
        <v>0</v>
      </c>
      <c r="G1065" s="2">
        <f t="shared" si="22"/>
        <v>11890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55000</v>
      </c>
      <c r="D1066" s="1">
        <f>BILANCA!E88</f>
        <v>45000</v>
      </c>
      <c r="E1066" s="1">
        <v>0</v>
      </c>
      <c r="F1066" s="1">
        <v>0</v>
      </c>
      <c r="G1066" s="2">
        <f t="shared" si="22"/>
        <v>12035</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55000</v>
      </c>
      <c r="D1067" s="1">
        <f>BILANCA!E89</f>
        <v>0</v>
      </c>
      <c r="E1067" s="1">
        <v>0</v>
      </c>
      <c r="F1067" s="1">
        <v>0</v>
      </c>
      <c r="G1067" s="2">
        <f t="shared" si="22"/>
        <v>4620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45000</v>
      </c>
      <c r="E1071" s="1">
        <v>0</v>
      </c>
      <c r="F1071" s="1">
        <v>0</v>
      </c>
      <c r="G1071" s="2">
        <f t="shared" si="22"/>
        <v>7919.9999999999991</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2623400</v>
      </c>
      <c r="D1112" s="1">
        <f>BILANCA!E134</f>
        <v>2623400</v>
      </c>
      <c r="E1112" s="1">
        <v>0</v>
      </c>
      <c r="F1112" s="1">
        <v>0</v>
      </c>
      <c r="G1112" s="2">
        <f t="shared" si="22"/>
        <v>1015255.8</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2623400</v>
      </c>
      <c r="D1113" s="1">
        <f>BILANCA!E135</f>
        <v>2623400</v>
      </c>
      <c r="E1113" s="1">
        <v>0</v>
      </c>
      <c r="F1113" s="1">
        <v>0</v>
      </c>
      <c r="G1113" s="2">
        <f t="shared" si="22"/>
        <v>1023126</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2623400</v>
      </c>
      <c r="D1117" s="1">
        <f>BILANCA!E139</f>
        <v>2623400</v>
      </c>
      <c r="E1117" s="1">
        <v>0</v>
      </c>
      <c r="F1117" s="1">
        <v>0</v>
      </c>
      <c r="G1117" s="2">
        <f t="shared" si="22"/>
        <v>1054606.8</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1002251</v>
      </c>
      <c r="D1124" s="1">
        <f>BILANCA!E146</f>
        <v>981011.91</v>
      </c>
      <c r="E1124" s="1">
        <v>0</v>
      </c>
      <c r="F1124" s="1">
        <v>0</v>
      </c>
      <c r="G1124" s="2">
        <f t="shared" si="22"/>
        <v>417962.7496199999</v>
      </c>
      <c r="H1124" s="2">
        <f t="shared" si="23"/>
        <v>8.999999996740371E-2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66504</v>
      </c>
      <c r="D1125" s="1">
        <f>BILANCA!E147</f>
        <v>56916.28</v>
      </c>
      <c r="E1125" s="1">
        <v>0</v>
      </c>
      <c r="F1125" s="1">
        <v>0</v>
      </c>
      <c r="G1125" s="2">
        <f t="shared" si="22"/>
        <v>25607.791519999999</v>
      </c>
      <c r="H1125" s="2">
        <f t="shared" si="23"/>
        <v>0.27999999999883585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689545</v>
      </c>
      <c r="D1136" s="1">
        <f>BILANCA!E158</f>
        <v>391251.79</v>
      </c>
      <c r="E1136" s="1">
        <v>0</v>
      </c>
      <c r="F1136" s="1">
        <v>0</v>
      </c>
      <c r="G1136" s="2">
        <f t="shared" si="22"/>
        <v>225223.43273999999</v>
      </c>
      <c r="H1136" s="2">
        <f t="shared" si="23"/>
        <v>0.21000000002095476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435970</v>
      </c>
      <c r="D1137" s="1">
        <f>BILANCA!E159</f>
        <v>717512.93</v>
      </c>
      <c r="E1137" s="1">
        <v>0</v>
      </c>
      <c r="F1137" s="1">
        <v>0</v>
      </c>
      <c r="G1137" s="2">
        <f t="shared" si="22"/>
        <v>288133.36244000006</v>
      </c>
      <c r="H1137" s="2">
        <f t="shared" si="23"/>
        <v>6.9999999948777258E-2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189768</v>
      </c>
      <c r="D1141" s="1">
        <f>BILANCA!E163</f>
        <v>184669.09</v>
      </c>
      <c r="E1141" s="1">
        <v>0</v>
      </c>
      <c r="F1141" s="1">
        <v>0</v>
      </c>
      <c r="G1141" s="2">
        <f t="shared" si="22"/>
        <v>88338.776440000001</v>
      </c>
      <c r="H1141" s="2">
        <f t="shared" si="23"/>
        <v>8.999999999650754E-2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75459</v>
      </c>
      <c r="D1142" s="1">
        <f>BILANCA!E164</f>
        <v>76261.03</v>
      </c>
      <c r="E1142" s="1">
        <v>0</v>
      </c>
      <c r="F1142" s="1">
        <v>0</v>
      </c>
      <c r="G1142" s="2">
        <f t="shared" si="22"/>
        <v>36248.988539999998</v>
      </c>
      <c r="H1142" s="2">
        <f t="shared" si="23"/>
        <v>2.9999999998835847E-2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75459</v>
      </c>
      <c r="D1143" s="1">
        <f>BILANCA!E165</f>
        <v>76261.03</v>
      </c>
      <c r="E1143" s="1">
        <v>0</v>
      </c>
      <c r="F1143" s="1">
        <v>0</v>
      </c>
      <c r="G1143" s="2">
        <f t="shared" si="22"/>
        <v>36476.969600000004</v>
      </c>
      <c r="H1143" s="2">
        <f t="shared" si="23"/>
        <v>2.9999999998835847E-2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37738652</v>
      </c>
      <c r="D1152" s="1">
        <f>BILANCA!E175</f>
        <v>43023928.159999996</v>
      </c>
      <c r="E1152" s="1">
        <v>0</v>
      </c>
      <c r="F1152" s="1">
        <v>0</v>
      </c>
      <c r="G1152" s="2">
        <f t="shared" si="22"/>
        <v>20919919.90608</v>
      </c>
      <c r="H1152" s="2">
        <f t="shared" si="23"/>
        <v>0.15999999642372131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199446</v>
      </c>
      <c r="D1153" s="1">
        <f>BILANCA!E176</f>
        <v>137203.19</v>
      </c>
      <c r="E1153" s="1">
        <v>0</v>
      </c>
      <c r="F1153" s="1">
        <v>0</v>
      </c>
      <c r="G1153" s="2">
        <f t="shared" si="22"/>
        <v>80554.904600000009</v>
      </c>
      <c r="H1153" s="2">
        <f t="shared" si="23"/>
        <v>0.19000000000232831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50895</v>
      </c>
      <c r="D1154" s="1">
        <f>BILANCA!E177</f>
        <v>137203.19</v>
      </c>
      <c r="E1154" s="1">
        <v>0</v>
      </c>
      <c r="F1154" s="1">
        <v>0</v>
      </c>
      <c r="G1154" s="2">
        <f t="shared" si="22"/>
        <v>55626.535980000001</v>
      </c>
      <c r="H1154" s="2">
        <f t="shared" si="23"/>
        <v>0.19000000000232831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46895</v>
      </c>
      <c r="D1156" s="1">
        <f>BILANCA!E179</f>
        <v>137203.19</v>
      </c>
      <c r="E1156" s="1">
        <v>0</v>
      </c>
      <c r="F1156" s="1">
        <v>0</v>
      </c>
      <c r="G1156" s="2">
        <f t="shared" si="22"/>
        <v>55585.138739999995</v>
      </c>
      <c r="H1156" s="2">
        <f t="shared" si="23"/>
        <v>0.19000000000232831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4000</v>
      </c>
      <c r="D1165" s="1">
        <f>BILANCA!E188</f>
        <v>0</v>
      </c>
      <c r="E1165" s="1">
        <v>0</v>
      </c>
      <c r="F1165" s="1">
        <v>0</v>
      </c>
      <c r="G1165" s="2">
        <f t="shared" si="22"/>
        <v>728</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148551</v>
      </c>
      <c r="D1166" s="1">
        <f>BILANCA!E189</f>
        <v>0</v>
      </c>
      <c r="E1166" s="1">
        <v>0</v>
      </c>
      <c r="F1166" s="1">
        <v>0</v>
      </c>
      <c r="G1166" s="2">
        <f t="shared" si="22"/>
        <v>27184.832999999999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37539206</v>
      </c>
      <c r="D1214" s="1">
        <f>BILANCA!E237</f>
        <v>42886724.969999999</v>
      </c>
      <c r="E1214" s="1">
        <v>0</v>
      </c>
      <c r="F1214" s="1">
        <v>0</v>
      </c>
      <c r="G1214" s="2">
        <f t="shared" si="22"/>
        <v>28485223.522140004</v>
      </c>
      <c r="H1214" s="2">
        <f t="shared" si="23"/>
        <v>3.0000001192092896E-2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32560463</v>
      </c>
      <c r="D1215" s="1">
        <f>BILANCA!E238</f>
        <v>34458633.689999998</v>
      </c>
      <c r="E1215" s="1">
        <v>0</v>
      </c>
      <c r="F1215" s="1">
        <v>0</v>
      </c>
      <c r="G1215" s="2">
        <f t="shared" si="22"/>
        <v>23542833.44816</v>
      </c>
      <c r="H1215" s="2">
        <f t="shared" si="23"/>
        <v>0.31000000238418579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32560463</v>
      </c>
      <c r="D1216" s="1">
        <f>BILANCA!E239</f>
        <v>34458633.689999998</v>
      </c>
      <c r="E1216" s="1">
        <v>0</v>
      </c>
      <c r="F1216" s="1">
        <v>0</v>
      </c>
      <c r="G1216" s="2">
        <f t="shared" si="22"/>
        <v>23644311.178539999</v>
      </c>
      <c r="H1216" s="2">
        <f t="shared" si="23"/>
        <v>0.31000000238418579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32482145</v>
      </c>
      <c r="D1217" s="1">
        <f>BILANCA!E240</f>
        <v>34390316.689999998</v>
      </c>
      <c r="E1217" s="1">
        <v>0</v>
      </c>
      <c r="F1217" s="1">
        <v>0</v>
      </c>
      <c r="G1217" s="2">
        <f t="shared" si="22"/>
        <v>23695490.140920002</v>
      </c>
      <c r="H1217" s="2">
        <f t="shared" si="23"/>
        <v>0.31000000238418579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78318</v>
      </c>
      <c r="D1218" s="1">
        <f>BILANCA!E241</f>
        <v>68317</v>
      </c>
      <c r="E1218" s="1">
        <v>0</v>
      </c>
      <c r="F1218" s="1">
        <v>0</v>
      </c>
      <c r="G1218" s="2">
        <f t="shared" si="22"/>
        <v>50513.72</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3901032</v>
      </c>
      <c r="D1222" s="1">
        <f>BILANCA!E245</f>
        <v>7370818.3399999999</v>
      </c>
      <c r="E1222" s="1">
        <v>0</v>
      </c>
      <c r="F1222" s="1">
        <v>0</v>
      </c>
      <c r="G1222" s="2">
        <f t="shared" si="22"/>
        <v>4455597.8145199995</v>
      </c>
      <c r="H1222" s="2">
        <f t="shared" si="23"/>
        <v>0.33999999985098839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27974134</v>
      </c>
      <c r="D1223" s="1">
        <f>BILANCA!E246</f>
        <v>32369537.620000001</v>
      </c>
      <c r="E1223" s="1">
        <v>0</v>
      </c>
      <c r="F1223" s="1">
        <v>0</v>
      </c>
      <c r="G1223" s="2">
        <f t="shared" si="22"/>
        <v>22251170.217599999</v>
      </c>
      <c r="H1223" s="2">
        <f t="shared" si="23"/>
        <v>0.37999999895691872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27974134</v>
      </c>
      <c r="D1224" s="1">
        <f>BILANCA!E247</f>
        <v>32369537.620000001</v>
      </c>
      <c r="E1224" s="1">
        <v>0</v>
      </c>
      <c r="F1224" s="1">
        <v>0</v>
      </c>
      <c r="G1224" s="2">
        <f t="shared" si="22"/>
        <v>22343883.42684</v>
      </c>
      <c r="H1224" s="2">
        <f t="shared" si="23"/>
        <v>0.37999999895691872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24073102</v>
      </c>
      <c r="D1227" s="1">
        <f>BILANCA!E250</f>
        <v>24998719.280000001</v>
      </c>
      <c r="E1227" s="1">
        <v>0</v>
      </c>
      <c r="F1227" s="1">
        <v>0</v>
      </c>
      <c r="G1227" s="2">
        <f t="shared" si="22"/>
        <v>18073211.896640003</v>
      </c>
      <c r="H1227" s="2">
        <f t="shared" si="23"/>
        <v>0.2800000011920929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24073102</v>
      </c>
      <c r="D1229" s="1">
        <f>BILANCA!E252</f>
        <v>24998719.280000001</v>
      </c>
      <c r="E1229" s="1">
        <v>0</v>
      </c>
      <c r="F1229" s="1">
        <v>0</v>
      </c>
      <c r="G1229" s="2">
        <f t="shared" si="22"/>
        <v>18221352.977760002</v>
      </c>
      <c r="H1229" s="2">
        <f t="shared" si="23"/>
        <v>0.2800000011920929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1002252</v>
      </c>
      <c r="D1232" s="1">
        <f>BILANCA!E255</f>
        <v>981011.91</v>
      </c>
      <c r="E1232" s="1">
        <v>0</v>
      </c>
      <c r="F1232" s="1">
        <v>0</v>
      </c>
      <c r="G1232" s="2">
        <f t="shared" si="22"/>
        <v>738104.67917999998</v>
      </c>
      <c r="H1232" s="2">
        <f t="shared" si="23"/>
        <v>8.999999996740371E-2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75459</v>
      </c>
      <c r="D1233" s="1">
        <f>BILANCA!E256</f>
        <v>76261.03</v>
      </c>
      <c r="E1233" s="1">
        <v>0</v>
      </c>
      <c r="F1233" s="1">
        <v>0</v>
      </c>
      <c r="G1233" s="2">
        <f t="shared" si="22"/>
        <v>56995.264999999999</v>
      </c>
      <c r="H1233" s="2">
        <f t="shared" si="23"/>
        <v>2.9999999998835847E-2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389826</v>
      </c>
      <c r="D1236" s="1">
        <f>BILANCA!E259</f>
        <v>389825.94</v>
      </c>
      <c r="E1236" s="1">
        <v>0</v>
      </c>
      <c r="F1236" s="1">
        <v>0</v>
      </c>
      <c r="G1236" s="2">
        <f t="shared" si="22"/>
        <v>295877.90364000003</v>
      </c>
      <c r="H1236" s="2">
        <f t="shared" si="23"/>
        <v>5.9999999997671694E-2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389826</v>
      </c>
      <c r="D1237" s="1">
        <f>BILANCA!E260</f>
        <v>389825.94</v>
      </c>
      <c r="E1237" s="1">
        <v>0</v>
      </c>
      <c r="F1237" s="1">
        <v>0</v>
      </c>
      <c r="G1237" s="2">
        <f t="shared" si="22"/>
        <v>297047.38152</v>
      </c>
      <c r="H1237" s="2">
        <f t="shared" si="23"/>
        <v>5.9999999997671694E-2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55000</v>
      </c>
      <c r="D1239" s="1">
        <f>BILANCA!E263</f>
        <v>45000</v>
      </c>
      <c r="E1239" s="1">
        <v>0</v>
      </c>
      <c r="F1239" s="1">
        <v>0</v>
      </c>
      <c r="G1239" s="2">
        <f t="shared" si="22"/>
        <v>37120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793152</v>
      </c>
      <c r="D1240" s="1">
        <f>BILANCA!E264</f>
        <v>561601.55000000005</v>
      </c>
      <c r="E1240" s="1">
        <v>0</v>
      </c>
      <c r="F1240" s="1">
        <v>0</v>
      </c>
      <c r="G1240" s="2">
        <f t="shared" si="22"/>
        <v>492503.26070000004</v>
      </c>
      <c r="H1240" s="2">
        <f t="shared" si="23"/>
        <v>0.44999999995343387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398867</v>
      </c>
      <c r="D1241" s="1">
        <f>BILANCA!E265</f>
        <v>604079.44999999995</v>
      </c>
      <c r="E1241" s="1">
        <v>0</v>
      </c>
      <c r="F1241" s="1">
        <v>0</v>
      </c>
      <c r="G1241" s="2">
        <f t="shared" si="22"/>
        <v>414612.68219999998</v>
      </c>
      <c r="H1241" s="2">
        <f t="shared" si="23"/>
        <v>0.44999999995343387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75459</v>
      </c>
      <c r="D1243" s="1">
        <f>BILANCA!E267</f>
        <v>76261.03</v>
      </c>
      <c r="E1243" s="1">
        <v>0</v>
      </c>
      <c r="F1243" s="1">
        <v>0</v>
      </c>
      <c r="G1243" s="2">
        <f t="shared" si="24"/>
        <v>59275.075599999996</v>
      </c>
      <c r="H1243" s="2">
        <f t="shared" si="23"/>
        <v>2.9999999998835847E-2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96674</v>
      </c>
      <c r="D1247" s="1">
        <f>BILANCA!E271</f>
        <v>100029.53</v>
      </c>
      <c r="E1247" s="1">
        <v>0</v>
      </c>
      <c r="F1247" s="1">
        <v>0</v>
      </c>
      <c r="G1247" s="2">
        <f t="shared" si="24"/>
        <v>78337.527839999995</v>
      </c>
      <c r="H1247" s="2">
        <f t="shared" si="23"/>
        <v>0.47000000000116415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t="str">
        <f>BILANCA!E272</f>
        <v xml:space="preserve"> </v>
      </c>
      <c r="E1248" s="1">
        <v>0</v>
      </c>
      <c r="F1248" s="1">
        <v>0</v>
      </c>
      <c r="G1248" s="2" t="e">
        <f t="shared" si="24"/>
        <v>#VALUE!</v>
      </c>
      <c r="H1248" s="2" t="e">
        <f t="shared" si="23"/>
        <v>#VALUE!</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12520</v>
      </c>
      <c r="D1263" s="1">
        <f>BILANCA!E287</f>
        <v>4885.6000000000004</v>
      </c>
      <c r="E1263" s="1">
        <v>0</v>
      </c>
      <c r="F1263" s="1">
        <v>0</v>
      </c>
      <c r="G1263" s="2">
        <f t="shared" si="24"/>
        <v>6241.536000000001</v>
      </c>
      <c r="H1263" s="2">
        <f t="shared" si="23"/>
        <v>0.3999999999996362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38375</v>
      </c>
      <c r="D1264" s="1">
        <f>BILANCA!E288</f>
        <v>132317.59</v>
      </c>
      <c r="E1264" s="1">
        <v>0</v>
      </c>
      <c r="F1264" s="1">
        <v>0</v>
      </c>
      <c r="G1264" s="2">
        <f t="shared" si="24"/>
        <v>85145.860580000008</v>
      </c>
      <c r="H1264" s="2">
        <f t="shared" si="23"/>
        <v>0.41000000000349246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148551</v>
      </c>
      <c r="D1266" s="1">
        <f>BILANCA!E290</f>
        <v>0</v>
      </c>
      <c r="E1266" s="1">
        <v>0</v>
      </c>
      <c r="F1266" s="1">
        <v>0</v>
      </c>
      <c r="G1266" s="2">
        <f t="shared" si="24"/>
        <v>42039.932999999997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1270162</v>
      </c>
      <c r="D1299" s="6">
        <f>'RAS-funkcijski'!E5</f>
        <v>1285841.72</v>
      </c>
      <c r="E1299" s="6">
        <v>0</v>
      </c>
      <c r="F1299" s="6">
        <v>0</v>
      </c>
      <c r="G1299" s="7">
        <f t="shared" si="24"/>
        <v>3841.8454400000001</v>
      </c>
      <c r="H1299" s="7">
        <f t="shared" si="23"/>
        <v>0.28000000002793968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1200579</v>
      </c>
      <c r="D1300" s="1">
        <f>'RAS-funkcijski'!E6</f>
        <v>1222111.72</v>
      </c>
      <c r="E1300" s="1">
        <v>0</v>
      </c>
      <c r="F1300" s="1">
        <v>0</v>
      </c>
      <c r="G1300" s="2">
        <f t="shared" si="24"/>
        <v>7289.6048800000008</v>
      </c>
      <c r="H1300" s="2">
        <f t="shared" si="23"/>
        <v>0.28000000002793968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1200579</v>
      </c>
      <c r="D1301" s="1">
        <f>'RAS-funkcijski'!E7</f>
        <v>1222111.72</v>
      </c>
      <c r="E1301" s="1">
        <v>0</v>
      </c>
      <c r="F1301" s="1">
        <v>0</v>
      </c>
      <c r="G1301" s="2">
        <f t="shared" si="24"/>
        <v>10934.40732</v>
      </c>
      <c r="H1301" s="2">
        <f t="shared" si="23"/>
        <v>0.28000000002793968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69583</v>
      </c>
      <c r="D1315" s="1">
        <f>'RAS-funkcijski'!E21</f>
        <v>63730</v>
      </c>
      <c r="E1315" s="1">
        <v>0</v>
      </c>
      <c r="F1315" s="1">
        <v>0</v>
      </c>
      <c r="G1315" s="2">
        <f t="shared" si="24"/>
        <v>3349.7310000000002</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287474</v>
      </c>
      <c r="D1322" s="1">
        <f>'RAS-funkcijski'!E28</f>
        <v>301391.09000000003</v>
      </c>
      <c r="E1322" s="1">
        <v>0</v>
      </c>
      <c r="F1322" s="1">
        <v>0</v>
      </c>
      <c r="G1322" s="2">
        <f t="shared" si="24"/>
        <v>21366.14832</v>
      </c>
      <c r="H1322" s="2">
        <f t="shared" si="23"/>
        <v>9.0000000025611371E-2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287474</v>
      </c>
      <c r="D1324" s="1">
        <f>'RAS-funkcijski'!E30</f>
        <v>301391.09000000003</v>
      </c>
      <c r="E1324" s="1">
        <v>0</v>
      </c>
      <c r="F1324" s="1">
        <v>0</v>
      </c>
      <c r="G1324" s="2">
        <f t="shared" si="24"/>
        <v>23146.660680000001</v>
      </c>
      <c r="H1324" s="2">
        <f t="shared" si="23"/>
        <v>9.0000000025611371E-2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514162</v>
      </c>
      <c r="D1329" s="1">
        <f>'RAS-funkcijski'!E35</f>
        <v>1745395.8800000001</v>
      </c>
      <c r="E1329" s="1">
        <v>0</v>
      </c>
      <c r="F1329" s="1">
        <v>0</v>
      </c>
      <c r="G1329" s="2">
        <f t="shared" si="24"/>
        <v>124153.56656000001</v>
      </c>
      <c r="H1329" s="2">
        <f t="shared" si="23"/>
        <v>0.11999999987892807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2000</v>
      </c>
      <c r="E1330" s="1">
        <v>0</v>
      </c>
      <c r="F1330" s="1">
        <v>0</v>
      </c>
      <c r="G1330" s="2">
        <f t="shared" si="24"/>
        <v>128</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2000</v>
      </c>
      <c r="E1331" s="1">
        <v>0</v>
      </c>
      <c r="F1331" s="1">
        <v>0</v>
      </c>
      <c r="G1331" s="2">
        <f t="shared" si="24"/>
        <v>132</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26538</v>
      </c>
      <c r="D1337" s="1">
        <f>'RAS-funkcijski'!E43</f>
        <v>448131.29000000004</v>
      </c>
      <c r="E1337" s="1">
        <v>0</v>
      </c>
      <c r="F1337" s="1">
        <v>0</v>
      </c>
      <c r="G1337" s="2">
        <f t="shared" si="24"/>
        <v>35989.22262</v>
      </c>
      <c r="H1337" s="2">
        <f t="shared" si="23"/>
        <v>0.2900000000372529</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1883</v>
      </c>
      <c r="D1338" s="1">
        <f>'RAS-funkcijski'!E44</f>
        <v>13781.4</v>
      </c>
      <c r="E1338" s="1">
        <v>0</v>
      </c>
      <c r="F1338" s="1">
        <v>0</v>
      </c>
      <c r="G1338" s="2">
        <f t="shared" si="24"/>
        <v>1177.8319999999999</v>
      </c>
      <c r="H1338" s="2">
        <f t="shared" ref="H1338:H1479" si="27">ABS(C1338-ROUND(C1338,0))+ABS(D1338-ROUND(D1338,0))</f>
        <v>0.3999999999996362</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24655</v>
      </c>
      <c r="D1342" s="1">
        <f>'RAS-funkcijski'!E48</f>
        <v>434349.89</v>
      </c>
      <c r="E1342" s="1">
        <v>0</v>
      </c>
      <c r="F1342" s="1">
        <v>0</v>
      </c>
      <c r="G1342" s="2">
        <f t="shared" si="24"/>
        <v>39307.61032</v>
      </c>
      <c r="H1342" s="2">
        <f t="shared" si="27"/>
        <v>0.10999999998603016</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428249</v>
      </c>
      <c r="D1348" s="1">
        <f>'RAS-funkcijski'!E54</f>
        <v>1265264.5900000001</v>
      </c>
      <c r="E1348" s="1">
        <v>0</v>
      </c>
      <c r="F1348" s="1">
        <v>0</v>
      </c>
      <c r="G1348" s="2">
        <f t="shared" si="24"/>
        <v>147938.90900000001</v>
      </c>
      <c r="H1348" s="2">
        <f t="shared" si="27"/>
        <v>0.40999999991618097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428249</v>
      </c>
      <c r="D1349" s="1">
        <f>'RAS-funkcijski'!E55</f>
        <v>1265264.5900000001</v>
      </c>
      <c r="E1349" s="1">
        <v>0</v>
      </c>
      <c r="F1349" s="1">
        <v>0</v>
      </c>
      <c r="G1349" s="2">
        <f t="shared" si="24"/>
        <v>150897.68718000001</v>
      </c>
      <c r="H1349" s="2">
        <f t="shared" si="27"/>
        <v>0.40999999991618097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29375</v>
      </c>
      <c r="D1355" s="1">
        <f>'RAS-funkcijski'!E61</f>
        <v>0</v>
      </c>
      <c r="E1355" s="1">
        <v>0</v>
      </c>
      <c r="F1355" s="1">
        <v>0</v>
      </c>
      <c r="G1355" s="2">
        <f t="shared" si="24"/>
        <v>1674.375</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29375</v>
      </c>
      <c r="D1358" s="1">
        <f>'RAS-funkcijski'!E64</f>
        <v>0</v>
      </c>
      <c r="E1358" s="1">
        <v>0</v>
      </c>
      <c r="F1358" s="1">
        <v>0</v>
      </c>
      <c r="G1358" s="2">
        <f t="shared" si="24"/>
        <v>1762.5</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30000</v>
      </c>
      <c r="D1368" s="1">
        <f>'RAS-funkcijski'!E74</f>
        <v>30000</v>
      </c>
      <c r="E1368" s="1">
        <v>0</v>
      </c>
      <c r="F1368" s="1">
        <v>0</v>
      </c>
      <c r="G1368" s="2">
        <f t="shared" si="24"/>
        <v>6300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446022</v>
      </c>
      <c r="D1369" s="1">
        <f>'RAS-funkcijski'!E75</f>
        <v>79407.89</v>
      </c>
      <c r="E1369" s="1">
        <v>0</v>
      </c>
      <c r="F1369" s="1">
        <v>0</v>
      </c>
      <c r="G1369" s="2">
        <f t="shared" si="24"/>
        <v>42943.482380000001</v>
      </c>
      <c r="H1369" s="2">
        <f t="shared" si="27"/>
        <v>0.11000000000058208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242500</v>
      </c>
      <c r="D1370" s="1">
        <f>'RAS-funkcijski'!E76</f>
        <v>0</v>
      </c>
      <c r="E1370" s="1">
        <v>0</v>
      </c>
      <c r="F1370" s="1">
        <v>0</v>
      </c>
      <c r="G1370" s="2">
        <f t="shared" si="24"/>
        <v>17460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142787</v>
      </c>
      <c r="D1371" s="1">
        <f>'RAS-funkcijski'!E77</f>
        <v>13015.12</v>
      </c>
      <c r="E1371" s="1">
        <v>0</v>
      </c>
      <c r="F1371" s="1">
        <v>0</v>
      </c>
      <c r="G1371" s="2">
        <f t="shared" si="24"/>
        <v>12323.658519999999</v>
      </c>
      <c r="H1371" s="2">
        <f t="shared" si="27"/>
        <v>0.12000000000080036</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60735</v>
      </c>
      <c r="D1375" s="1">
        <f>'RAS-funkcijski'!E81</f>
        <v>66392.77</v>
      </c>
      <c r="E1375" s="1">
        <v>0</v>
      </c>
      <c r="F1375" s="1">
        <v>0</v>
      </c>
      <c r="G1375" s="2">
        <f t="shared" si="24"/>
        <v>14901.081580000002</v>
      </c>
      <c r="H1375" s="2">
        <f t="shared" si="27"/>
        <v>0.22999999999592546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2691292</v>
      </c>
      <c r="D1376" s="1">
        <f>'RAS-funkcijski'!E82</f>
        <v>1793682.79</v>
      </c>
      <c r="E1376" s="1">
        <v>0</v>
      </c>
      <c r="F1376" s="1">
        <v>0</v>
      </c>
      <c r="G1376" s="2">
        <f t="shared" si="24"/>
        <v>489735.29123999999</v>
      </c>
      <c r="H1376" s="2">
        <f t="shared" si="27"/>
        <v>0.2099999999627471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80000</v>
      </c>
      <c r="D1377" s="1">
        <f>'RAS-funkcijski'!E83</f>
        <v>40000</v>
      </c>
      <c r="E1377" s="1">
        <v>0</v>
      </c>
      <c r="F1377" s="1">
        <v>0</v>
      </c>
      <c r="G1377" s="2">
        <f t="shared" si="24"/>
        <v>12640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1728468</v>
      </c>
      <c r="D1378" s="1">
        <f>'RAS-funkcijski'!E84</f>
        <v>617579</v>
      </c>
      <c r="E1378" s="1">
        <v>0</v>
      </c>
      <c r="F1378" s="1">
        <v>0</v>
      </c>
      <c r="G1378" s="2">
        <f t="shared" si="24"/>
        <v>237090.08000000002</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2980</v>
      </c>
      <c r="D1379" s="1">
        <f>'RAS-funkcijski'!E85</f>
        <v>9181.31</v>
      </c>
      <c r="E1379" s="1">
        <v>0</v>
      </c>
      <c r="F1379" s="1">
        <v>0</v>
      </c>
      <c r="G1379" s="2">
        <f t="shared" si="24"/>
        <v>1728.7522199999999</v>
      </c>
      <c r="H1379" s="2">
        <f t="shared" si="27"/>
        <v>0.30999999999949068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206954</v>
      </c>
      <c r="D1380" s="1">
        <f>'RAS-funkcijski'!E86</f>
        <v>344063.09</v>
      </c>
      <c r="E1380" s="1">
        <v>0</v>
      </c>
      <c r="F1380" s="1">
        <v>0</v>
      </c>
      <c r="G1380" s="2">
        <f t="shared" si="24"/>
        <v>73396.574760000003</v>
      </c>
      <c r="H1380" s="2">
        <f t="shared" si="27"/>
        <v>9.0000000025611371E-2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672890</v>
      </c>
      <c r="D1382" s="1">
        <f>'RAS-funkcijski'!E88</f>
        <v>782859.39</v>
      </c>
      <c r="E1382" s="1">
        <v>0</v>
      </c>
      <c r="F1382" s="1">
        <v>0</v>
      </c>
      <c r="G1382" s="2">
        <f t="shared" si="24"/>
        <v>188043.13752000002</v>
      </c>
      <c r="H1382" s="2">
        <f t="shared" si="27"/>
        <v>0.39000000001396984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520308</v>
      </c>
      <c r="D1383" s="1">
        <f>'RAS-funkcijski'!E89</f>
        <v>137312.5</v>
      </c>
      <c r="E1383" s="1">
        <v>0</v>
      </c>
      <c r="F1383" s="1">
        <v>0</v>
      </c>
      <c r="G1383" s="2">
        <f t="shared" si="24"/>
        <v>67569.304999999993</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520308</v>
      </c>
      <c r="D1400" s="1">
        <f>'RAS-funkcijski'!E106</f>
        <v>137312.5</v>
      </c>
      <c r="E1400" s="1">
        <v>0</v>
      </c>
      <c r="F1400" s="1">
        <v>0</v>
      </c>
      <c r="G1400" s="2">
        <f t="shared" si="24"/>
        <v>81083.165999999997</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468854</v>
      </c>
      <c r="D1401" s="1">
        <f>'RAS-funkcijski'!E107</f>
        <v>289037.33</v>
      </c>
      <c r="E1401" s="1">
        <v>0</v>
      </c>
      <c r="F1401" s="1">
        <v>0</v>
      </c>
      <c r="G1401" s="2">
        <f t="shared" si="24"/>
        <v>107833.65198</v>
      </c>
      <c r="H1401" s="2">
        <f t="shared" si="27"/>
        <v>0.33000000001629815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304309</v>
      </c>
      <c r="D1402" s="1">
        <f>'RAS-funkcijski'!E108</f>
        <v>145000</v>
      </c>
      <c r="E1402" s="1">
        <v>0</v>
      </c>
      <c r="F1402" s="1">
        <v>0</v>
      </c>
      <c r="G1402" s="2">
        <f t="shared" si="24"/>
        <v>61808.135999999999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29780</v>
      </c>
      <c r="D1403" s="1">
        <f>'RAS-funkcijski'!E109</f>
        <v>20959</v>
      </c>
      <c r="E1403" s="1">
        <v>0</v>
      </c>
      <c r="F1403" s="1">
        <v>0</v>
      </c>
      <c r="G1403" s="2">
        <f t="shared" si="24"/>
        <v>7528.2899999999991</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40000</v>
      </c>
      <c r="D1405" s="1">
        <f>'RAS-funkcijski'!E111</f>
        <v>40000</v>
      </c>
      <c r="E1405" s="1">
        <v>0</v>
      </c>
      <c r="F1405" s="1">
        <v>0</v>
      </c>
      <c r="G1405" s="2">
        <f t="shared" si="24"/>
        <v>12840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94765</v>
      </c>
      <c r="D1407" s="1">
        <f>'RAS-funkcijski'!E113</f>
        <v>83078.33</v>
      </c>
      <c r="E1407" s="1">
        <v>0</v>
      </c>
      <c r="F1407" s="1">
        <v>0</v>
      </c>
      <c r="G1407" s="2">
        <f t="shared" si="24"/>
        <v>28440.460939999997</v>
      </c>
      <c r="H1407" s="2">
        <f t="shared" si="27"/>
        <v>0.33000000000174623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653386</v>
      </c>
      <c r="D1408" s="1">
        <f>'RAS-funkcijski'!E114</f>
        <v>700063.92</v>
      </c>
      <c r="E1408" s="1">
        <v>0</v>
      </c>
      <c r="F1408" s="1">
        <v>0</v>
      </c>
      <c r="G1408" s="2">
        <f t="shared" si="24"/>
        <v>225886.52240000002</v>
      </c>
      <c r="H1408" s="2">
        <f t="shared" si="27"/>
        <v>7.9999999958090484E-2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486586</v>
      </c>
      <c r="D1409" s="1">
        <f>'RAS-funkcijski'!E115</f>
        <v>544263.92000000004</v>
      </c>
      <c r="E1409" s="1">
        <v>0</v>
      </c>
      <c r="F1409" s="1">
        <v>0</v>
      </c>
      <c r="G1409" s="2">
        <f t="shared" si="24"/>
        <v>174837.63624000002</v>
      </c>
      <c r="H1409" s="2">
        <f t="shared" si="27"/>
        <v>7.9999999958090484E-2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384435</v>
      </c>
      <c r="D1410" s="1">
        <f>'RAS-funkcijski'!E116</f>
        <v>456387.71</v>
      </c>
      <c r="E1410" s="1">
        <v>0</v>
      </c>
      <c r="F1410" s="1">
        <v>0</v>
      </c>
      <c r="G1410" s="2">
        <f t="shared" si="24"/>
        <v>145287.56703999999</v>
      </c>
      <c r="H1410" s="2">
        <f t="shared" si="27"/>
        <v>0.28999999997904524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102151</v>
      </c>
      <c r="D1411" s="1">
        <f>'RAS-funkcijski'!E117</f>
        <v>87876.21</v>
      </c>
      <c r="E1411" s="1">
        <v>0</v>
      </c>
      <c r="F1411" s="1">
        <v>0</v>
      </c>
      <c r="G1411" s="2">
        <f t="shared" si="24"/>
        <v>31403.086459999999</v>
      </c>
      <c r="H1411" s="2">
        <f t="shared" si="27"/>
        <v>0.21000000000640284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103800</v>
      </c>
      <c r="D1412" s="1">
        <f>'RAS-funkcijski'!E118</f>
        <v>106800</v>
      </c>
      <c r="E1412" s="1">
        <v>0</v>
      </c>
      <c r="F1412" s="1">
        <v>0</v>
      </c>
      <c r="G1412" s="2">
        <f t="shared" si="24"/>
        <v>36183.600000000006</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103800</v>
      </c>
      <c r="D1413" s="1">
        <f>'RAS-funkcijski'!E119</f>
        <v>106800</v>
      </c>
      <c r="E1413" s="1">
        <v>0</v>
      </c>
      <c r="F1413" s="1">
        <v>0</v>
      </c>
      <c r="G1413" s="2">
        <f t="shared" si="24"/>
        <v>36501</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63000</v>
      </c>
      <c r="D1416" s="1">
        <f>'RAS-funkcijski'!E122</f>
        <v>49000</v>
      </c>
      <c r="E1416" s="1">
        <v>0</v>
      </c>
      <c r="F1416" s="1">
        <v>0</v>
      </c>
      <c r="G1416" s="2">
        <f t="shared" si="24"/>
        <v>18998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63000</v>
      </c>
      <c r="D1417" s="1">
        <f>'RAS-funkcijski'!E123</f>
        <v>49000</v>
      </c>
      <c r="E1417" s="1">
        <v>0</v>
      </c>
      <c r="F1417" s="1">
        <v>0</v>
      </c>
      <c r="G1417" s="2">
        <f t="shared" si="24"/>
        <v>19159</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203800</v>
      </c>
      <c r="D1423" s="1">
        <f>'RAS-funkcijski'!E129</f>
        <v>160108.75</v>
      </c>
      <c r="E1423" s="1">
        <v>0</v>
      </c>
      <c r="F1423" s="1">
        <v>0</v>
      </c>
      <c r="G1423" s="2">
        <f t="shared" si="24"/>
        <v>65502.1875</v>
      </c>
      <c r="H1423" s="2">
        <f t="shared" si="27"/>
        <v>0.25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173200</v>
      </c>
      <c r="D1432" s="1">
        <f>'RAS-funkcijski'!E138</f>
        <v>123582.23</v>
      </c>
      <c r="E1432" s="1">
        <v>0</v>
      </c>
      <c r="F1432" s="1">
        <v>0</v>
      </c>
      <c r="G1432" s="2">
        <f t="shared" si="24"/>
        <v>56328.837640000005</v>
      </c>
      <c r="H1432" s="2">
        <f t="shared" si="27"/>
        <v>0.22999999999592546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30600</v>
      </c>
      <c r="D1434" s="1">
        <f>'RAS-funkcijski'!E140</f>
        <v>36526.519999999997</v>
      </c>
      <c r="E1434" s="1">
        <v>0</v>
      </c>
      <c r="F1434" s="1">
        <v>0</v>
      </c>
      <c r="G1434" s="2">
        <f t="shared" si="24"/>
        <v>14096.81344</v>
      </c>
      <c r="H1434" s="2">
        <f t="shared" si="27"/>
        <v>0.48000000000320142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7055460</v>
      </c>
      <c r="D1435" s="13">
        <f>'RAS-funkcijski'!E141</f>
        <v>6492241.870000001</v>
      </c>
      <c r="E1435" s="13">
        <v>0</v>
      </c>
      <c r="F1435" s="13">
        <v>0</v>
      </c>
      <c r="G1435" s="14">
        <f t="shared" si="24"/>
        <v>2745472.2923800005</v>
      </c>
      <c r="H1435" s="14">
        <f t="shared" si="27"/>
        <v>0.12999999895691872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1376888.59</v>
      </c>
      <c r="D1436" s="6">
        <f>'P-VRIO'!E5</f>
        <v>14683.46</v>
      </c>
      <c r="E1436" s="6">
        <v>0</v>
      </c>
      <c r="F1436" s="6">
        <v>0</v>
      </c>
      <c r="G1436" s="7">
        <f t="shared" si="24"/>
        <v>1406.25551</v>
      </c>
      <c r="H1436" s="7">
        <f t="shared" si="27"/>
        <v>0.86999999991530785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1376888.59</v>
      </c>
      <c r="D1453" s="1">
        <f>'P-VRIO'!E22</f>
        <v>14683.46</v>
      </c>
      <c r="E1453" s="1">
        <v>0</v>
      </c>
      <c r="F1453" s="1">
        <v>0</v>
      </c>
      <c r="G1453" s="2">
        <f t="shared" si="24"/>
        <v>25312.599180000001</v>
      </c>
      <c r="H1453" s="2">
        <f t="shared" si="27"/>
        <v>0.86999999991530785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1376888.59</v>
      </c>
      <c r="D1454" s="1">
        <f>'P-VRIO'!E23</f>
        <v>14683.46</v>
      </c>
      <c r="E1454" s="1">
        <v>0</v>
      </c>
      <c r="F1454" s="1">
        <v>0</v>
      </c>
      <c r="G1454" s="2">
        <f t="shared" si="24"/>
        <v>26718.85469</v>
      </c>
      <c r="H1454" s="2">
        <f t="shared" si="27"/>
        <v>0.86999999991530785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1376888.59</v>
      </c>
      <c r="D1456" s="1">
        <f>'P-VRIO'!E25</f>
        <v>14683.46</v>
      </c>
      <c r="E1456" s="1">
        <v>0</v>
      </c>
      <c r="F1456" s="1">
        <v>0</v>
      </c>
      <c r="G1456" s="2">
        <f t="shared" si="24"/>
        <v>29531.365710000005</v>
      </c>
      <c r="H1456" s="2">
        <f t="shared" si="27"/>
        <v>0.86999999991530785</v>
      </c>
      <c r="I1456" s="10">
        <f t="shared" si="30"/>
        <v>25692.28816519893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199446.31</v>
      </c>
      <c r="D1480" s="6"/>
      <c r="E1480" s="6">
        <v>0</v>
      </c>
      <c r="F1480" s="6">
        <v>0</v>
      </c>
      <c r="G1480" s="7">
        <f t="shared" ref="G1480:G1580" si="34">B1480/1000*C1480</f>
        <v>199.44631000000001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5127317.13</v>
      </c>
      <c r="D1481" s="1">
        <v>0</v>
      </c>
      <c r="E1481" s="1">
        <v>0</v>
      </c>
      <c r="F1481" s="1">
        <v>0</v>
      </c>
      <c r="G1481" s="2">
        <f t="shared" si="34"/>
        <v>10254.634260000001</v>
      </c>
      <c r="H1481" s="2">
        <f t="shared" si="35"/>
        <v>0.12999999988824129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3508775.9699999997</v>
      </c>
      <c r="D1483" s="1">
        <v>0</v>
      </c>
      <c r="E1483" s="1">
        <v>0</v>
      </c>
      <c r="F1483" s="1">
        <v>0</v>
      </c>
      <c r="G1483" s="2">
        <f t="shared" si="34"/>
        <v>14035.103879999999</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516046.78</v>
      </c>
      <c r="D1484" s="1">
        <v>0</v>
      </c>
      <c r="E1484" s="1">
        <v>0</v>
      </c>
      <c r="F1484" s="1">
        <v>0</v>
      </c>
      <c r="G1484" s="2">
        <f t="shared" si="34"/>
        <v>2580.2339000000002</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2835160.35</v>
      </c>
      <c r="D1485" s="1">
        <v>0</v>
      </c>
      <c r="E1485" s="1">
        <v>0</v>
      </c>
      <c r="F1485" s="1">
        <v>0</v>
      </c>
      <c r="G1485" s="2">
        <f t="shared" si="34"/>
        <v>17010.962100000001</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9536.0499999999993</v>
      </c>
      <c r="D1486" s="1">
        <v>0</v>
      </c>
      <c r="E1486" s="1">
        <v>0</v>
      </c>
      <c r="F1486" s="1">
        <v>0</v>
      </c>
      <c r="G1486" s="2">
        <f t="shared" si="34"/>
        <v>66.752349999999993</v>
      </c>
      <c r="H1486" s="2">
        <f t="shared" si="35"/>
        <v>4.9999999999272404E-2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27542.5</v>
      </c>
      <c r="D1487" s="1">
        <v>0</v>
      </c>
      <c r="E1487" s="1">
        <v>0</v>
      </c>
      <c r="F1487" s="1">
        <v>0</v>
      </c>
      <c r="G1487" s="2">
        <f t="shared" si="34"/>
        <v>220.34</v>
      </c>
      <c r="H1487" s="2">
        <f t="shared" si="35"/>
        <v>0.5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73900</v>
      </c>
      <c r="D1489" s="1">
        <v>0</v>
      </c>
      <c r="E1489" s="1">
        <v>0</v>
      </c>
      <c r="F1489" s="1">
        <v>0</v>
      </c>
      <c r="G1489" s="2">
        <f t="shared" si="34"/>
        <v>739</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46590.29</v>
      </c>
      <c r="D1491" s="1">
        <v>0</v>
      </c>
      <c r="E1491" s="1">
        <v>0</v>
      </c>
      <c r="F1491" s="1">
        <v>0</v>
      </c>
      <c r="G1491" s="2">
        <f t="shared" si="34"/>
        <v>559.08348000000001</v>
      </c>
      <c r="H1491" s="2">
        <f t="shared" si="35"/>
        <v>0.29000000000087311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1618541.16</v>
      </c>
      <c r="D1492" s="1">
        <v>0</v>
      </c>
      <c r="E1492" s="1">
        <v>0</v>
      </c>
      <c r="F1492" s="1">
        <v>0</v>
      </c>
      <c r="G1492" s="2">
        <f t="shared" si="34"/>
        <v>21041.035079999998</v>
      </c>
      <c r="H1492" s="2">
        <f t="shared" si="35"/>
        <v>0.15999999991618097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5189560.25</v>
      </c>
      <c r="D1499" s="1">
        <v>0</v>
      </c>
      <c r="E1499" s="1">
        <v>0</v>
      </c>
      <c r="F1499" s="1">
        <v>0</v>
      </c>
      <c r="G1499" s="2">
        <f t="shared" si="34"/>
        <v>103791.205</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3422467.71</v>
      </c>
      <c r="D1501" s="1">
        <v>0</v>
      </c>
      <c r="E1501" s="1">
        <v>0</v>
      </c>
      <c r="F1501" s="1">
        <v>0</v>
      </c>
      <c r="G1501" s="2">
        <f t="shared" si="34"/>
        <v>75294.289619999996</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516046.78</v>
      </c>
      <c r="D1502" s="1">
        <v>0</v>
      </c>
      <c r="E1502" s="1">
        <v>0</v>
      </c>
      <c r="F1502" s="1">
        <v>0</v>
      </c>
      <c r="G1502" s="2">
        <f t="shared" si="34"/>
        <v>11869.075940000001</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2744852.09</v>
      </c>
      <c r="D1503" s="1">
        <v>0</v>
      </c>
      <c r="E1503" s="1">
        <v>0</v>
      </c>
      <c r="F1503" s="1">
        <v>0</v>
      </c>
      <c r="G1503" s="2">
        <f t="shared" si="34"/>
        <v>65876.450159999993</v>
      </c>
      <c r="H1503" s="2">
        <f t="shared" si="35"/>
        <v>8.9999999850988388E-2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9536.0499999999993</v>
      </c>
      <c r="D1504" s="1">
        <v>0</v>
      </c>
      <c r="E1504" s="1">
        <v>0</v>
      </c>
      <c r="F1504" s="1">
        <v>0</v>
      </c>
      <c r="G1504" s="2">
        <f t="shared" si="34"/>
        <v>238.40125</v>
      </c>
      <c r="H1504" s="2">
        <f t="shared" si="35"/>
        <v>4.9999999999272404E-2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27542.5</v>
      </c>
      <c r="D1505" s="1">
        <v>0</v>
      </c>
      <c r="E1505" s="1">
        <v>0</v>
      </c>
      <c r="F1505" s="1">
        <v>0</v>
      </c>
      <c r="G1505" s="2">
        <f t="shared" si="34"/>
        <v>716.10500000000002</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73900</v>
      </c>
      <c r="D1507" s="1">
        <v>0</v>
      </c>
      <c r="E1507" s="1">
        <v>0</v>
      </c>
      <c r="F1507" s="1">
        <v>0</v>
      </c>
      <c r="G1507" s="2">
        <f t="shared" si="34"/>
        <v>2069.1999999999998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50590.29</v>
      </c>
      <c r="D1509" s="1">
        <v>0</v>
      </c>
      <c r="E1509" s="1">
        <v>0</v>
      </c>
      <c r="F1509" s="1">
        <v>0</v>
      </c>
      <c r="G1509" s="2">
        <f t="shared" si="34"/>
        <v>1517.7086999999999</v>
      </c>
      <c r="H1509" s="2">
        <f t="shared" si="35"/>
        <v>0.29000000000087311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1767092.54</v>
      </c>
      <c r="D1510" s="1">
        <v>0</v>
      </c>
      <c r="E1510" s="1">
        <v>0</v>
      </c>
      <c r="F1510" s="1">
        <v>0</v>
      </c>
      <c r="G1510" s="2">
        <f t="shared" si="34"/>
        <v>54779.868739999998</v>
      </c>
      <c r="H1510" s="2">
        <f t="shared" si="35"/>
        <v>0.4599999999627471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137203.18999999948</v>
      </c>
      <c r="D1517" s="1">
        <v>0</v>
      </c>
      <c r="E1517" s="1">
        <v>0</v>
      </c>
      <c r="F1517" s="1">
        <v>0</v>
      </c>
      <c r="G1517" s="2">
        <f t="shared" si="34"/>
        <v>5213.7212199999803</v>
      </c>
      <c r="H1517" s="2">
        <f t="shared" si="35"/>
        <v>0.18999999947845936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4885.6000000000004</v>
      </c>
      <c r="D1518" s="1">
        <v>0</v>
      </c>
      <c r="E1518" s="1">
        <v>0</v>
      </c>
      <c r="F1518" s="1">
        <v>0</v>
      </c>
      <c r="G1518" s="2">
        <f t="shared" si="34"/>
        <v>190.53840000000002</v>
      </c>
      <c r="H1518" s="2">
        <f t="shared" si="35"/>
        <v>0.3999999999996362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4885.6000000000004</v>
      </c>
      <c r="D1524" s="1">
        <v>0</v>
      </c>
      <c r="E1524" s="1">
        <v>0</v>
      </c>
      <c r="F1524" s="1">
        <v>0</v>
      </c>
      <c r="G1524" s="2">
        <f t="shared" si="34"/>
        <v>219.852</v>
      </c>
      <c r="H1524" s="2">
        <f t="shared" si="35"/>
        <v>0.3999999999996362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4885.6000000000004</v>
      </c>
      <c r="D1530" s="1">
        <v>0</v>
      </c>
      <c r="E1530" s="1">
        <v>0</v>
      </c>
      <c r="F1530" s="1">
        <v>0</v>
      </c>
      <c r="G1530" s="2">
        <f t="shared" si="34"/>
        <v>249.16560000000001</v>
      </c>
      <c r="H1530" s="2">
        <f t="shared" si="35"/>
        <v>0.3999999999996362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4885.6000000000004</v>
      </c>
      <c r="D1531" s="1">
        <v>0</v>
      </c>
      <c r="E1531" s="1">
        <v>0</v>
      </c>
      <c r="F1531" s="1">
        <v>0</v>
      </c>
      <c r="G1531" s="2">
        <f t="shared" si="34"/>
        <v>254.05119999999999</v>
      </c>
      <c r="H1531" s="2">
        <f t="shared" si="35"/>
        <v>0.3999999999996362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132317.59</v>
      </c>
      <c r="D1576" s="1">
        <v>0</v>
      </c>
      <c r="E1576" s="1">
        <v>0</v>
      </c>
      <c r="F1576" s="1">
        <v>0</v>
      </c>
      <c r="G1576" s="2">
        <f t="shared" si="34"/>
        <v>12834.80623</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132317.59</v>
      </c>
      <c r="D1578" s="1">
        <v>0</v>
      </c>
      <c r="E1578" s="1">
        <v>0</v>
      </c>
      <c r="F1578" s="1">
        <v>0</v>
      </c>
      <c r="G1578" s="2">
        <f t="shared" si="34"/>
        <v>13099.441409999999</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32504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9608926</v>
      </c>
      <c r="I16" s="172">
        <f>'PR-RAS'!E6</f>
        <v>9946103.4399999995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5084762</v>
      </c>
      <c r="I17" s="172">
        <f>'PR-RAS'!E151</f>
        <v>4873700.71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3901032</v>
      </c>
      <c r="I18" s="172">
        <f>'PR-RAS'!E645</f>
        <v>7370818.3400000008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29882062</v>
      </c>
      <c r="I20" s="175">
        <f>BILANCA!E7</f>
        <v>31790233.689999994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7856590</v>
      </c>
      <c r="I21" s="177">
        <f>BILANCA!E68</f>
        <v>11233694.470000001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199446</v>
      </c>
      <c r="I22" s="177">
        <f>BILANCA!E176</f>
        <v>137203.19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37539206</v>
      </c>
      <c r="I23" s="179">
        <f>BILANCA!E237</f>
        <v>42886724.969999999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1270162</v>
      </c>
      <c r="I24" s="175">
        <f>'RAS-funkcijski'!E5</f>
        <v>1285841.72</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514162</v>
      </c>
      <c r="I25" s="177">
        <f>'RAS-funkcijski'!E35</f>
        <v>1745395.8800000001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672890</v>
      </c>
      <c r="I26" s="177">
        <f>'RAS-funkcijski'!E88</f>
        <v>782859.39</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653386</v>
      </c>
      <c r="I27" s="177">
        <f>'RAS-funkcijski'!E114</f>
        <v>700063.92</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7055460</v>
      </c>
      <c r="I28" s="181">
        <f>'RAS-funkcijski'!E141</f>
        <v>6492241.870000001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1376888.59</v>
      </c>
      <c r="I29" s="175">
        <f>'P-VRIO'!E5</f>
        <v>14683.46</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1376888.59</v>
      </c>
      <c r="I30" s="177">
        <f>'P-VRIO'!E22</f>
        <v>14683.46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199446.31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137203.18999999948</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4885.6000000000004</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132317.59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118" zoomScaleNormal="118" workbookViewId="0">
      <selection activeCell="E368" sqref="E36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9608926</v>
      </c>
      <c r="E6" s="53">
        <f>E7+E44+E50+E82+E106+E124+E133+E139</f>
        <v>9946103.4399999995</v>
      </c>
      <c r="F6" s="54">
        <f t="shared" ref="F6:F131" si="0">IF(D6&lt;&gt;0,IF(E6/D6&gt;=100,"&gt;&gt;100",E6/D6*100),"-")</f>
        <v>103.50900235884843</v>
      </c>
    </row>
    <row r="7" spans="1:25" ht="12.75" customHeight="1" x14ac:dyDescent="0.2">
      <c r="A7" s="55">
        <v>61</v>
      </c>
      <c r="B7" s="307" t="s">
        <v>57</v>
      </c>
      <c r="C7" s="52" t="s">
        <v>58</v>
      </c>
      <c r="D7" s="53">
        <f t="shared" ref="D7:E7" si="1">D8+D17+D23+D29+D37+D40</f>
        <v>1242743</v>
      </c>
      <c r="E7" s="53">
        <f t="shared" si="1"/>
        <v>1571729.58</v>
      </c>
      <c r="F7" s="54">
        <f t="shared" si="0"/>
        <v>126.47261581839528</v>
      </c>
    </row>
    <row r="8" spans="1:25" ht="12.75" customHeight="1" x14ac:dyDescent="0.2">
      <c r="A8" s="55">
        <v>611</v>
      </c>
      <c r="B8" s="87" t="s">
        <v>59</v>
      </c>
      <c r="C8" s="52" t="s">
        <v>60</v>
      </c>
      <c r="D8" s="53">
        <f t="shared" ref="D8:E8" si="2">SUM(D9:D14)-D15-D16</f>
        <v>1075220</v>
      </c>
      <c r="E8" s="53">
        <f t="shared" si="2"/>
        <v>1235286.06</v>
      </c>
      <c r="F8" s="54">
        <f t="shared" si="0"/>
        <v>114.88681944160265</v>
      </c>
    </row>
    <row r="9" spans="1:25" ht="12.75" customHeight="1" x14ac:dyDescent="0.2">
      <c r="A9" s="55">
        <v>6111</v>
      </c>
      <c r="B9" s="87" t="s">
        <v>61</v>
      </c>
      <c r="C9" s="52" t="s">
        <v>62</v>
      </c>
      <c r="D9" s="244">
        <v>1313898</v>
      </c>
      <c r="E9" s="244">
        <v>1507280.59</v>
      </c>
      <c r="F9" s="54">
        <f t="shared" si="0"/>
        <v>114.71823459659731</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238678</v>
      </c>
      <c r="E15" s="244">
        <v>271994.53000000003</v>
      </c>
      <c r="F15" s="54">
        <f t="shared" si="0"/>
        <v>113.95877709717696</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156852</v>
      </c>
      <c r="E23" s="53">
        <f t="shared" si="4"/>
        <v>321358.55</v>
      </c>
      <c r="F23" s="54">
        <f t="shared" si="0"/>
        <v>204.88010991252898</v>
      </c>
    </row>
    <row r="24" spans="1:6" ht="12.75" customHeight="1" x14ac:dyDescent="0.2">
      <c r="A24" s="55">
        <v>6131</v>
      </c>
      <c r="B24" s="87" t="s">
        <v>91</v>
      </c>
      <c r="C24" s="52" t="s">
        <v>92</v>
      </c>
      <c r="D24" s="244">
        <v>660</v>
      </c>
      <c r="E24" s="244">
        <v>660</v>
      </c>
      <c r="F24" s="54">
        <f t="shared" si="0"/>
        <v>100</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156192</v>
      </c>
      <c r="E27" s="244">
        <v>320698.55</v>
      </c>
      <c r="F27" s="54">
        <f t="shared" si="0"/>
        <v>205.32328800450728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10671</v>
      </c>
      <c r="E29" s="53">
        <f t="shared" si="5"/>
        <v>15084.97</v>
      </c>
      <c r="F29" s="54">
        <f t="shared" si="0"/>
        <v>141.36416455814825</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10671</v>
      </c>
      <c r="E31" s="244">
        <v>15084.97</v>
      </c>
      <c r="F31" s="54">
        <f t="shared" si="0"/>
        <v>141.36416455814825</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6310789</v>
      </c>
      <c r="E50" s="53">
        <f>E51+E54+E59+E62+E65+E68+E71+E74+E77</f>
        <v>5296242.8399999989</v>
      </c>
      <c r="F50" s="54">
        <f t="shared" si="0"/>
        <v>83.923624130041404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178548</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v>178548</v>
      </c>
      <c r="F58" s="54" t="str">
        <f t="shared" si="0"/>
        <v>-</v>
      </c>
    </row>
    <row r="59" spans="1:6" ht="24" x14ac:dyDescent="0.2">
      <c r="A59" s="55">
        <v>633</v>
      </c>
      <c r="B59" s="88" t="s">
        <v>161</v>
      </c>
      <c r="C59" s="52" t="s">
        <v>162</v>
      </c>
      <c r="D59" s="53">
        <f t="shared" ref="D59:E59" si="12">SUM(D60:D61)</f>
        <v>6227411</v>
      </c>
      <c r="E59" s="53">
        <f t="shared" si="12"/>
        <v>5093163.7799999993</v>
      </c>
      <c r="F59" s="54">
        <f t="shared" si="0"/>
        <v>81.786215491477904</v>
      </c>
    </row>
    <row r="60" spans="1:6" ht="24" x14ac:dyDescent="0.2">
      <c r="A60" s="55">
        <v>6331</v>
      </c>
      <c r="B60" s="88" t="s">
        <v>163</v>
      </c>
      <c r="C60" s="52" t="s">
        <v>164</v>
      </c>
      <c r="D60" s="244">
        <v>4433252</v>
      </c>
      <c r="E60" s="244">
        <v>4068551.28</v>
      </c>
      <c r="F60" s="54">
        <f t="shared" si="0"/>
        <v>91.773517047981926</v>
      </c>
    </row>
    <row r="61" spans="1:6" ht="24" x14ac:dyDescent="0.2">
      <c r="A61" s="55">
        <v>6332</v>
      </c>
      <c r="B61" s="88" t="s">
        <v>165</v>
      </c>
      <c r="C61" s="52" t="s">
        <v>166</v>
      </c>
      <c r="D61" s="244">
        <v>1794159</v>
      </c>
      <c r="E61" s="244">
        <v>1024612.5</v>
      </c>
      <c r="F61" s="54">
        <f t="shared" si="0"/>
        <v>57.108232882369961</v>
      </c>
    </row>
    <row r="62" spans="1:6" ht="12.75" customHeight="1" x14ac:dyDescent="0.2">
      <c r="A62" s="55">
        <v>634</v>
      </c>
      <c r="B62" s="87" t="s">
        <v>167</v>
      </c>
      <c r="C62" s="52" t="s">
        <v>168</v>
      </c>
      <c r="D62" s="53">
        <f t="shared" ref="D62:E62" si="13">SUM(D63:D64)</f>
        <v>83378</v>
      </c>
      <c r="E62" s="53">
        <f t="shared" si="13"/>
        <v>24531.06</v>
      </c>
      <c r="F62" s="54">
        <f t="shared" si="0"/>
        <v>29.421502074887862</v>
      </c>
    </row>
    <row r="63" spans="1:6" ht="12.75" customHeight="1" x14ac:dyDescent="0.2">
      <c r="A63" s="55">
        <v>6341</v>
      </c>
      <c r="B63" s="87" t="s">
        <v>169</v>
      </c>
      <c r="C63" s="52" t="s">
        <v>170</v>
      </c>
      <c r="D63" s="244">
        <v>83378</v>
      </c>
      <c r="E63" s="244">
        <v>24531.06</v>
      </c>
      <c r="F63" s="54">
        <f t="shared" si="0"/>
        <v>29.421502074887862</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646580</v>
      </c>
      <c r="E82" s="53">
        <f t="shared" si="19"/>
        <v>1401848.9500000002</v>
      </c>
      <c r="F82" s="54">
        <f t="shared" si="0"/>
        <v>216.80982245043151</v>
      </c>
    </row>
    <row r="83" spans="1:6" ht="12.75" customHeight="1" x14ac:dyDescent="0.2">
      <c r="A83" s="55">
        <v>641</v>
      </c>
      <c r="B83" s="87" t="s">
        <v>209</v>
      </c>
      <c r="C83" s="52" t="s">
        <v>210</v>
      </c>
      <c r="D83" s="53">
        <f t="shared" ref="D83:E83" si="20">SUM(D84:D90)</f>
        <v>753</v>
      </c>
      <c r="E83" s="53">
        <f t="shared" si="20"/>
        <v>1882.08</v>
      </c>
      <c r="F83" s="54">
        <f t="shared" si="0"/>
        <v>249.94422310756968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753</v>
      </c>
      <c r="E85" s="244">
        <v>1882.08</v>
      </c>
      <c r="F85" s="54">
        <f t="shared" si="0"/>
        <v>249.94422310756968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629838</v>
      </c>
      <c r="E91" s="53">
        <f t="shared" si="21"/>
        <v>1399966.87</v>
      </c>
      <c r="F91" s="54">
        <f t="shared" si="0"/>
        <v>222.27411969427061</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530830</v>
      </c>
      <c r="E93" s="244">
        <v>1310382.1200000001</v>
      </c>
      <c r="F93" s="54">
        <f t="shared" si="0"/>
        <v>246.85532468021779</v>
      </c>
    </row>
    <row r="94" spans="1:6" ht="12.75" customHeight="1" x14ac:dyDescent="0.2">
      <c r="A94" s="55">
        <v>6423</v>
      </c>
      <c r="B94" s="87" t="s">
        <v>231</v>
      </c>
      <c r="C94" s="52" t="s">
        <v>232</v>
      </c>
      <c r="D94" s="244">
        <v>81054</v>
      </c>
      <c r="E94" s="244">
        <v>81671.759999999995</v>
      </c>
      <c r="F94" s="54">
        <f t="shared" si="0"/>
        <v>100.76215856095936</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17954</v>
      </c>
      <c r="E97" s="244">
        <v>7912.99</v>
      </c>
      <c r="F97" s="54">
        <f t="shared" si="0"/>
        <v>44.073688314581702</v>
      </c>
    </row>
    <row r="98" spans="1:6" ht="12.75" customHeight="1" x14ac:dyDescent="0.2">
      <c r="A98" s="55">
        <v>643</v>
      </c>
      <c r="B98" s="87" t="s">
        <v>239</v>
      </c>
      <c r="C98" s="52" t="s">
        <v>240</v>
      </c>
      <c r="D98" s="53">
        <f t="shared" ref="D98:E98" si="22">SUM(D99:D105)</f>
        <v>15989</v>
      </c>
      <c r="E98" s="53">
        <f t="shared" si="22"/>
        <v>0</v>
      </c>
      <c r="F98" s="54">
        <f t="shared" si="0"/>
        <v>0</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v>15989</v>
      </c>
      <c r="E100" s="244"/>
      <c r="F100" s="54">
        <f t="shared" si="0"/>
        <v>0</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1408814</v>
      </c>
      <c r="E106" s="53">
        <f t="shared" si="23"/>
        <v>1676282.07</v>
      </c>
      <c r="F106" s="54">
        <f t="shared" si="0"/>
        <v>118.9853358924599</v>
      </c>
    </row>
    <row r="107" spans="1:6" ht="12.75" customHeight="1" x14ac:dyDescent="0.2">
      <c r="A107" s="55">
        <v>651</v>
      </c>
      <c r="B107" s="87" t="s">
        <v>257</v>
      </c>
      <c r="C107" s="52" t="s">
        <v>258</v>
      </c>
      <c r="D107" s="53">
        <f t="shared" ref="D107:E107" si="24">SUM(D108:D111)</f>
        <v>682</v>
      </c>
      <c r="E107" s="53">
        <f t="shared" si="24"/>
        <v>0</v>
      </c>
      <c r="F107" s="54">
        <f t="shared" si="0"/>
        <v>0</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682</v>
      </c>
      <c r="E109" s="244">
        <v>0</v>
      </c>
      <c r="F109" s="54">
        <f t="shared" si="0"/>
        <v>0</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1276600</v>
      </c>
      <c r="E112" s="53">
        <f t="shared" si="25"/>
        <v>1554934.6900000002</v>
      </c>
      <c r="F112" s="54">
        <f t="shared" si="0"/>
        <v>121.8028113739621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561</v>
      </c>
      <c r="E114" s="244">
        <v>581.37</v>
      </c>
      <c r="F114" s="54">
        <f t="shared" si="0"/>
        <v>103.63101604278076</v>
      </c>
    </row>
    <row r="115" spans="1:6" ht="12.75" customHeight="1" x14ac:dyDescent="0.2">
      <c r="A115" s="55">
        <v>6524</v>
      </c>
      <c r="B115" s="87" t="s">
        <v>273</v>
      </c>
      <c r="C115" s="52" t="s">
        <v>274</v>
      </c>
      <c r="D115" s="244">
        <v>1250797</v>
      </c>
      <c r="E115" s="244">
        <v>1549578.53</v>
      </c>
      <c r="F115" s="54">
        <f t="shared" si="0"/>
        <v>123.88729186270835</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25242</v>
      </c>
      <c r="E117" s="244">
        <v>4774.79</v>
      </c>
      <c r="F117" s="54">
        <f t="shared" si="0"/>
        <v>18.916052610728151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131532</v>
      </c>
      <c r="E120" s="53">
        <f t="shared" si="26"/>
        <v>121347.37999999999</v>
      </c>
      <c r="F120" s="54">
        <f t="shared" si="0"/>
        <v>92.256926071222196</v>
      </c>
    </row>
    <row r="121" spans="1:6" ht="12.75" customHeight="1" x14ac:dyDescent="0.2">
      <c r="A121" s="55">
        <v>6531</v>
      </c>
      <c r="B121" s="87" t="s">
        <v>285</v>
      </c>
      <c r="C121" s="52" t="s">
        <v>286</v>
      </c>
      <c r="D121" s="244">
        <v>12373</v>
      </c>
      <c r="E121" s="244">
        <v>7303.09</v>
      </c>
      <c r="F121" s="54">
        <f t="shared" si="0"/>
        <v>59.02440798512891</v>
      </c>
    </row>
    <row r="122" spans="1:6" ht="12.75" customHeight="1" x14ac:dyDescent="0.2">
      <c r="A122" s="55">
        <v>6532</v>
      </c>
      <c r="B122" s="87" t="s">
        <v>287</v>
      </c>
      <c r="C122" s="52" t="s">
        <v>288</v>
      </c>
      <c r="D122" s="244">
        <v>119159</v>
      </c>
      <c r="E122" s="244">
        <v>114044.29</v>
      </c>
      <c r="F122" s="54">
        <f t="shared" si="0"/>
        <v>95.707659513758927</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5084762</v>
      </c>
      <c r="E151" s="53">
        <f t="shared" si="35"/>
        <v>4873700.71</v>
      </c>
      <c r="F151" s="54">
        <f t="shared" si="31"/>
        <v>95.849141218409045</v>
      </c>
    </row>
    <row r="152" spans="1:6" ht="12.75" customHeight="1" x14ac:dyDescent="0.2">
      <c r="A152" s="55">
        <v>31</v>
      </c>
      <c r="B152" s="87" t="s">
        <v>346</v>
      </c>
      <c r="C152" s="52" t="s">
        <v>347</v>
      </c>
      <c r="D152" s="53">
        <f t="shared" ref="D152:E152" si="36">D153+D158+D159</f>
        <v>527447</v>
      </c>
      <c r="E152" s="53">
        <f t="shared" si="36"/>
        <v>531046.78</v>
      </c>
      <c r="F152" s="54">
        <f t="shared" si="31"/>
        <v>100.68249132140292</v>
      </c>
    </row>
    <row r="153" spans="1:6" ht="12.75" customHeight="1" x14ac:dyDescent="0.2">
      <c r="A153" s="55">
        <v>311</v>
      </c>
      <c r="B153" s="87" t="s">
        <v>348</v>
      </c>
      <c r="C153" s="52" t="s">
        <v>349</v>
      </c>
      <c r="D153" s="53">
        <f t="shared" ref="D153:E153" si="37">SUM(D154:D157)</f>
        <v>435860</v>
      </c>
      <c r="E153" s="53">
        <f t="shared" si="37"/>
        <v>430891.14</v>
      </c>
      <c r="F153" s="54">
        <f t="shared" si="31"/>
        <v>98.859987151837743</v>
      </c>
    </row>
    <row r="154" spans="1:6" ht="12.75" customHeight="1" x14ac:dyDescent="0.2">
      <c r="A154" s="55">
        <v>3111</v>
      </c>
      <c r="B154" s="87" t="s">
        <v>350</v>
      </c>
      <c r="C154" s="52" t="s">
        <v>351</v>
      </c>
      <c r="D154" s="244">
        <v>435860</v>
      </c>
      <c r="E154" s="244">
        <v>430891.14</v>
      </c>
      <c r="F154" s="54">
        <f t="shared" si="31"/>
        <v>98.859987151837743</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19670</v>
      </c>
      <c r="E158" s="244">
        <v>29058.61</v>
      </c>
      <c r="F158" s="54">
        <f t="shared" si="31"/>
        <v>147.73060498220642</v>
      </c>
    </row>
    <row r="159" spans="1:6" ht="12.75" customHeight="1" x14ac:dyDescent="0.2">
      <c r="A159" s="55">
        <v>313</v>
      </c>
      <c r="B159" s="87" t="s">
        <v>360</v>
      </c>
      <c r="C159" s="52" t="s">
        <v>361</v>
      </c>
      <c r="D159" s="53">
        <f t="shared" ref="D159:E159" si="38">SUM(D160:D162)</f>
        <v>71917</v>
      </c>
      <c r="E159" s="53">
        <f t="shared" si="38"/>
        <v>71097.03</v>
      </c>
      <c r="F159" s="54">
        <f t="shared" si="31"/>
        <v>98.859838424850864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71917</v>
      </c>
      <c r="E161" s="244">
        <v>71097.03</v>
      </c>
      <c r="F161" s="54">
        <f t="shared" si="31"/>
        <v>98.859838424850864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2687919</v>
      </c>
      <c r="E163" s="53">
        <f t="shared" si="39"/>
        <v>2843860.3499999996</v>
      </c>
      <c r="F163" s="54">
        <f t="shared" si="31"/>
        <v>105.80156433285377</v>
      </c>
    </row>
    <row r="164" spans="1:6" ht="12.75" customHeight="1" x14ac:dyDescent="0.2">
      <c r="A164" s="55">
        <v>321</v>
      </c>
      <c r="B164" s="87" t="s">
        <v>369</v>
      </c>
      <c r="C164" s="52" t="s">
        <v>370</v>
      </c>
      <c r="D164" s="53">
        <f t="shared" ref="D164:E164" si="40">SUM(D165:D168)</f>
        <v>11215</v>
      </c>
      <c r="E164" s="53">
        <f t="shared" si="40"/>
        <v>2637.84</v>
      </c>
      <c r="F164" s="54">
        <f t="shared" si="31"/>
        <v>23.520641997325011</v>
      </c>
    </row>
    <row r="165" spans="1:6" ht="12.75" customHeight="1" x14ac:dyDescent="0.2">
      <c r="A165" s="55">
        <v>3211</v>
      </c>
      <c r="B165" s="87" t="s">
        <v>371</v>
      </c>
      <c r="C165" s="52" t="s">
        <v>372</v>
      </c>
      <c r="D165" s="244">
        <v>941</v>
      </c>
      <c r="E165" s="244">
        <v>2175</v>
      </c>
      <c r="F165" s="54">
        <f t="shared" si="31"/>
        <v>231.13708820403826</v>
      </c>
    </row>
    <row r="166" spans="1:6" ht="12.75" customHeight="1" x14ac:dyDescent="0.2">
      <c r="A166" s="55">
        <v>3212</v>
      </c>
      <c r="B166" s="87" t="s">
        <v>373</v>
      </c>
      <c r="C166" s="52" t="s">
        <v>374</v>
      </c>
      <c r="D166" s="244">
        <v>6674</v>
      </c>
      <c r="E166" s="244">
        <v>462.84</v>
      </c>
      <c r="F166" s="54">
        <f t="shared" si="31"/>
        <v>6.9349715313155524</v>
      </c>
    </row>
    <row r="167" spans="1:6" ht="12.75" customHeight="1" x14ac:dyDescent="0.2">
      <c r="A167" s="55">
        <v>3213</v>
      </c>
      <c r="B167" s="87" t="s">
        <v>375</v>
      </c>
      <c r="C167" s="52" t="s">
        <v>376</v>
      </c>
      <c r="D167" s="244">
        <v>3600</v>
      </c>
      <c r="E167" s="244"/>
      <c r="F167" s="54">
        <f t="shared" si="31"/>
        <v>0</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694449</v>
      </c>
      <c r="E169" s="53">
        <f t="shared" si="41"/>
        <v>649570.85</v>
      </c>
      <c r="F169" s="54">
        <f t="shared" si="31"/>
        <v>93.537588793417513</v>
      </c>
    </row>
    <row r="170" spans="1:6" ht="12.75" customHeight="1" x14ac:dyDescent="0.2">
      <c r="A170" s="55">
        <v>3221</v>
      </c>
      <c r="B170" s="87" t="s">
        <v>381</v>
      </c>
      <c r="C170" s="52" t="s">
        <v>382</v>
      </c>
      <c r="D170" s="244">
        <v>18832</v>
      </c>
      <c r="E170" s="244">
        <v>18464.919999999998</v>
      </c>
      <c r="F170" s="54">
        <f t="shared" si="31"/>
        <v>98.050764655904828</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199691</v>
      </c>
      <c r="E172" s="244">
        <v>358860.28</v>
      </c>
      <c r="F172" s="54">
        <f t="shared" si="31"/>
        <v>179.70778853328392</v>
      </c>
    </row>
    <row r="173" spans="1:6" ht="12.75" customHeight="1" x14ac:dyDescent="0.2">
      <c r="A173" s="55">
        <v>3224</v>
      </c>
      <c r="B173" s="87" t="s">
        <v>387</v>
      </c>
      <c r="C173" s="52" t="s">
        <v>388</v>
      </c>
      <c r="D173" s="244">
        <v>475926</v>
      </c>
      <c r="E173" s="244">
        <v>270052.01</v>
      </c>
      <c r="F173" s="54">
        <f t="shared" si="31"/>
        <v>56.74243684942617</v>
      </c>
    </row>
    <row r="174" spans="1:6" ht="12.75" customHeight="1" x14ac:dyDescent="0.2">
      <c r="A174" s="55">
        <v>3225</v>
      </c>
      <c r="B174" s="87" t="s">
        <v>389</v>
      </c>
      <c r="C174" s="52" t="s">
        <v>390</v>
      </c>
      <c r="D174" s="244"/>
      <c r="E174" s="244">
        <v>2193.64</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1752089</v>
      </c>
      <c r="E177" s="53">
        <f t="shared" si="42"/>
        <v>2068767.5899999999</v>
      </c>
      <c r="F177" s="54">
        <f t="shared" si="31"/>
        <v>118.07434382614123</v>
      </c>
    </row>
    <row r="178" spans="1:6" ht="12.75" customHeight="1" x14ac:dyDescent="0.2">
      <c r="A178" s="55">
        <v>3231</v>
      </c>
      <c r="B178" s="87" t="s">
        <v>397</v>
      </c>
      <c r="C178" s="52" t="s">
        <v>398</v>
      </c>
      <c r="D178" s="244">
        <v>23915</v>
      </c>
      <c r="E178" s="244">
        <v>26423.89</v>
      </c>
      <c r="F178" s="54">
        <f t="shared" si="31"/>
        <v>110.49086347480662</v>
      </c>
    </row>
    <row r="179" spans="1:6" ht="12.75" customHeight="1" x14ac:dyDescent="0.2">
      <c r="A179" s="55">
        <v>3232</v>
      </c>
      <c r="B179" s="87" t="s">
        <v>399</v>
      </c>
      <c r="C179" s="52" t="s">
        <v>400</v>
      </c>
      <c r="D179" s="244">
        <v>586006</v>
      </c>
      <c r="E179" s="244">
        <v>749446.88</v>
      </c>
      <c r="F179" s="54">
        <f t="shared" si="31"/>
        <v>127.89064958379267</v>
      </c>
    </row>
    <row r="180" spans="1:6" ht="12.75" customHeight="1" x14ac:dyDescent="0.2">
      <c r="A180" s="55">
        <v>3233</v>
      </c>
      <c r="B180" s="87" t="s">
        <v>401</v>
      </c>
      <c r="C180" s="52" t="s">
        <v>402</v>
      </c>
      <c r="D180" s="244">
        <v>48256</v>
      </c>
      <c r="E180" s="244">
        <v>61677.5</v>
      </c>
      <c r="F180" s="54">
        <f t="shared" si="31"/>
        <v>127.81312168435012</v>
      </c>
    </row>
    <row r="181" spans="1:6" ht="12.75" customHeight="1" x14ac:dyDescent="0.2">
      <c r="A181" s="55">
        <v>3234</v>
      </c>
      <c r="B181" s="87" t="s">
        <v>403</v>
      </c>
      <c r="C181" s="52" t="s">
        <v>404</v>
      </c>
      <c r="D181" s="244">
        <v>596935</v>
      </c>
      <c r="E181" s="244">
        <v>729972.86</v>
      </c>
      <c r="F181" s="54">
        <f t="shared" si="31"/>
        <v>122.28682519872348</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42400</v>
      </c>
      <c r="E183" s="244">
        <v>37450</v>
      </c>
      <c r="F183" s="54">
        <f t="shared" si="31"/>
        <v>88.325471698113205</v>
      </c>
    </row>
    <row r="184" spans="1:6" ht="12.75" customHeight="1" x14ac:dyDescent="0.2">
      <c r="A184" s="55">
        <v>3237</v>
      </c>
      <c r="B184" s="87" t="s">
        <v>409</v>
      </c>
      <c r="C184" s="52" t="s">
        <v>410</v>
      </c>
      <c r="D184" s="244">
        <v>383230</v>
      </c>
      <c r="E184" s="244">
        <v>350131.95</v>
      </c>
      <c r="F184" s="54">
        <f t="shared" si="31"/>
        <v>91.363397959449941</v>
      </c>
    </row>
    <row r="185" spans="1:6" ht="12.75" customHeight="1" x14ac:dyDescent="0.2">
      <c r="A185" s="55">
        <v>3238</v>
      </c>
      <c r="B185" s="87" t="s">
        <v>411</v>
      </c>
      <c r="C185" s="52" t="s">
        <v>412</v>
      </c>
      <c r="D185" s="244">
        <v>51946</v>
      </c>
      <c r="E185" s="244">
        <v>95730.18</v>
      </c>
      <c r="F185" s="54">
        <f t="shared" si="31"/>
        <v>184.2878758710969</v>
      </c>
    </row>
    <row r="186" spans="1:6" ht="12.75" customHeight="1" x14ac:dyDescent="0.2">
      <c r="A186" s="55">
        <v>3239</v>
      </c>
      <c r="B186" s="87" t="s">
        <v>413</v>
      </c>
      <c r="C186" s="52" t="s">
        <v>414</v>
      </c>
      <c r="D186" s="244">
        <v>19401</v>
      </c>
      <c r="E186" s="244">
        <v>17934.330000000002</v>
      </c>
      <c r="F186" s="54">
        <f t="shared" si="31"/>
        <v>92.440235039430959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230166</v>
      </c>
      <c r="E188" s="53">
        <f t="shared" si="43"/>
        <v>122884.06999999999</v>
      </c>
      <c r="F188" s="54">
        <f t="shared" si="31"/>
        <v>53.389323357924276</v>
      </c>
    </row>
    <row r="189" spans="1:6" ht="12.75" customHeight="1" x14ac:dyDescent="0.2">
      <c r="A189" s="55">
        <v>3291</v>
      </c>
      <c r="B189" s="234" t="s">
        <v>419</v>
      </c>
      <c r="C189" s="52" t="s">
        <v>420</v>
      </c>
      <c r="D189" s="244">
        <v>167513</v>
      </c>
      <c r="E189" s="244">
        <v>43998.68</v>
      </c>
      <c r="F189" s="54">
        <f t="shared" si="31"/>
        <v>26.265830114677669</v>
      </c>
    </row>
    <row r="190" spans="1:6" ht="12.75" customHeight="1" x14ac:dyDescent="0.2">
      <c r="A190" s="55">
        <v>3292</v>
      </c>
      <c r="B190" s="87" t="s">
        <v>421</v>
      </c>
      <c r="C190" s="52" t="s">
        <v>422</v>
      </c>
      <c r="D190" s="244">
        <v>10132</v>
      </c>
      <c r="E190" s="244">
        <v>21692.5</v>
      </c>
      <c r="F190" s="54">
        <f t="shared" si="31"/>
        <v>214.09889459139362</v>
      </c>
    </row>
    <row r="191" spans="1:6" ht="12.75" customHeight="1" x14ac:dyDescent="0.2">
      <c r="A191" s="55">
        <v>3293</v>
      </c>
      <c r="B191" s="87" t="s">
        <v>423</v>
      </c>
      <c r="C191" s="52" t="s">
        <v>424</v>
      </c>
      <c r="D191" s="244">
        <v>11865</v>
      </c>
      <c r="E191" s="244">
        <v>19959.669999999998</v>
      </c>
      <c r="F191" s="54">
        <f t="shared" si="31"/>
        <v>168.22309313105771</v>
      </c>
    </row>
    <row r="192" spans="1:6" ht="12.75" customHeight="1" x14ac:dyDescent="0.2">
      <c r="A192" s="55">
        <v>3294</v>
      </c>
      <c r="B192" s="87" t="s">
        <v>425</v>
      </c>
      <c r="C192" s="52" t="s">
        <v>426</v>
      </c>
      <c r="D192" s="244">
        <v>6015</v>
      </c>
      <c r="E192" s="244">
        <v>6015.2</v>
      </c>
      <c r="F192" s="54">
        <f t="shared" si="31"/>
        <v>100.00332502078138</v>
      </c>
    </row>
    <row r="193" spans="1:6" ht="12.75" customHeight="1" x14ac:dyDescent="0.2">
      <c r="A193" s="55">
        <v>3295</v>
      </c>
      <c r="B193" s="87" t="s">
        <v>427</v>
      </c>
      <c r="C193" s="52" t="s">
        <v>428</v>
      </c>
      <c r="D193" s="244">
        <v>8072</v>
      </c>
      <c r="E193" s="244">
        <v>5092.3500000000004</v>
      </c>
      <c r="F193" s="54">
        <f t="shared" si="31"/>
        <v>63.086595639246781</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26569</v>
      </c>
      <c r="E195" s="244">
        <v>26125.67</v>
      </c>
      <c r="F195" s="54">
        <f t="shared" si="31"/>
        <v>98.331401257104133</v>
      </c>
    </row>
    <row r="196" spans="1:6" ht="12.75" customHeight="1" x14ac:dyDescent="0.2">
      <c r="A196" s="55">
        <v>34</v>
      </c>
      <c r="B196" s="234" t="s">
        <v>433</v>
      </c>
      <c r="C196" s="52" t="s">
        <v>434</v>
      </c>
      <c r="D196" s="53">
        <f t="shared" ref="D196:E196" si="44">D197+D202+D210</f>
        <v>7508</v>
      </c>
      <c r="E196" s="53">
        <f t="shared" si="44"/>
        <v>9536.0499999999993</v>
      </c>
      <c r="F196" s="54">
        <f t="shared" si="31"/>
        <v>127.01185402237611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7508</v>
      </c>
      <c r="E210" s="53">
        <f t="shared" si="47"/>
        <v>9536.0499999999993</v>
      </c>
      <c r="F210" s="54">
        <f t="shared" si="31"/>
        <v>127.01185402237611</v>
      </c>
    </row>
    <row r="211" spans="1:6" ht="12.75" customHeight="1" x14ac:dyDescent="0.2">
      <c r="A211" s="55">
        <v>3431</v>
      </c>
      <c r="B211" s="234" t="s">
        <v>463</v>
      </c>
      <c r="C211" s="52" t="s">
        <v>464</v>
      </c>
      <c r="D211" s="244">
        <v>7508</v>
      </c>
      <c r="E211" s="244">
        <v>9536.0499999999993</v>
      </c>
      <c r="F211" s="54">
        <f t="shared" si="31"/>
        <v>127.01185402237611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27183</v>
      </c>
      <c r="E215" s="53">
        <f t="shared" si="48"/>
        <v>27980</v>
      </c>
      <c r="F215" s="54">
        <f t="shared" si="31"/>
        <v>102.93197954603981</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27183</v>
      </c>
      <c r="E219" s="53">
        <f t="shared" si="50"/>
        <v>27980</v>
      </c>
      <c r="F219" s="54">
        <f t="shared" si="31"/>
        <v>102.93197954603981</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27183</v>
      </c>
      <c r="E222" s="244">
        <v>27980</v>
      </c>
      <c r="F222" s="54">
        <f t="shared" si="31"/>
        <v>102.93197954603981</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485132</v>
      </c>
      <c r="E224" s="53">
        <f t="shared" si="51"/>
        <v>513372.50999999995</v>
      </c>
      <c r="F224" s="54">
        <f t="shared" ref="F224:F235" si="52">IF(D224&lt;&gt;0,IF(E224/D224&gt;=100,"&gt;&gt;100",E224/D224*100),"-")</f>
        <v>105.82120124007486</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27047</v>
      </c>
      <c r="E231" s="53">
        <f t="shared" si="55"/>
        <v>28729.040000000001</v>
      </c>
      <c r="F231" s="54">
        <f t="shared" si="52"/>
        <v>106.21895219432839</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27047</v>
      </c>
      <c r="E233" s="244">
        <v>28729.040000000001</v>
      </c>
      <c r="F233" s="54">
        <f t="shared" si="52"/>
        <v>106.21895219432839</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458085</v>
      </c>
      <c r="E236" s="53">
        <f t="shared" si="56"/>
        <v>484643.47</v>
      </c>
      <c r="F236" s="54">
        <f t="shared" ref="F236:F239" si="57">IF(D236&lt;&gt;0,IF(E236/D236&gt;=100,"&gt;&gt;100",E236/D236*100),"-")</f>
        <v>105.79771658098387</v>
      </c>
    </row>
    <row r="237" spans="1:6" ht="12.75" customHeight="1" x14ac:dyDescent="0.2">
      <c r="A237" s="55" t="s">
        <v>515</v>
      </c>
      <c r="B237" s="87" t="s">
        <v>516</v>
      </c>
      <c r="C237" s="52" t="s">
        <v>515</v>
      </c>
      <c r="D237" s="244">
        <v>458085</v>
      </c>
      <c r="E237" s="244">
        <v>484643.47</v>
      </c>
      <c r="F237" s="54">
        <f t="shared" si="57"/>
        <v>105.79771658098387</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390000</v>
      </c>
      <c r="E252" s="53">
        <f t="shared" si="63"/>
        <v>321382.23</v>
      </c>
      <c r="F252" s="54">
        <f t="shared" ref="F252:F258" si="64">IF(D252&lt;&gt;0,IF(E252/D252&gt;=100,"&gt;&gt;100",E252/D252*100),"-")</f>
        <v>82.405699999999996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390000</v>
      </c>
      <c r="E259" s="53">
        <f t="shared" si="66"/>
        <v>321382.23</v>
      </c>
      <c r="F259" s="54">
        <f t="shared" ref="F259:F262" si="67">IF(D259&lt;&gt;0,IF(E259/D259&gt;=100,"&gt;&gt;100",E259/D259*100),"-")</f>
        <v>82.405699999999996</v>
      </c>
    </row>
    <row r="260" spans="1:6" ht="12.75" customHeight="1" x14ac:dyDescent="0.2">
      <c r="A260" s="55">
        <v>3721</v>
      </c>
      <c r="B260" s="87" t="s">
        <v>557</v>
      </c>
      <c r="C260" s="52" t="s">
        <v>558</v>
      </c>
      <c r="D260" s="244">
        <v>390000</v>
      </c>
      <c r="E260" s="244">
        <v>297382.23</v>
      </c>
      <c r="F260" s="54">
        <f t="shared" si="67"/>
        <v>76.251853846153836</v>
      </c>
    </row>
    <row r="261" spans="1:6" ht="12.75" customHeight="1" x14ac:dyDescent="0.2">
      <c r="A261" s="55">
        <v>3722</v>
      </c>
      <c r="B261" s="87" t="s">
        <v>559</v>
      </c>
      <c r="C261" s="52" t="s">
        <v>560</v>
      </c>
      <c r="D261" s="244"/>
      <c r="E261" s="244">
        <v>24000</v>
      </c>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959573</v>
      </c>
      <c r="E263" s="53">
        <f t="shared" si="68"/>
        <v>626522.79</v>
      </c>
      <c r="F263" s="54">
        <f t="shared" ref="F263:F267" si="69">IF(D263&lt;&gt;0,IF(E263/D263&gt;=100,"&gt;&gt;100",E263/D263*100),"-")</f>
        <v>65.291831887725067</v>
      </c>
    </row>
    <row r="264" spans="1:6" ht="12.75" customHeight="1" x14ac:dyDescent="0.2">
      <c r="A264" s="55">
        <v>381</v>
      </c>
      <c r="B264" s="87" t="s">
        <v>565</v>
      </c>
      <c r="C264" s="52" t="s">
        <v>566</v>
      </c>
      <c r="D264" s="53">
        <f t="shared" ref="D264:E264" si="70">SUM(D265:D267)</f>
        <v>786786</v>
      </c>
      <c r="E264" s="53">
        <f t="shared" si="70"/>
        <v>608507.67000000004</v>
      </c>
      <c r="F264" s="54">
        <f t="shared" si="69"/>
        <v>77.340937688265939</v>
      </c>
    </row>
    <row r="265" spans="1:6" ht="12.75" customHeight="1" x14ac:dyDescent="0.2">
      <c r="A265" s="55">
        <v>3811</v>
      </c>
      <c r="B265" s="87" t="s">
        <v>567</v>
      </c>
      <c r="C265" s="52" t="s">
        <v>568</v>
      </c>
      <c r="D265" s="244">
        <v>629728</v>
      </c>
      <c r="E265" s="244">
        <v>608507.67000000004</v>
      </c>
      <c r="F265" s="54">
        <f t="shared" si="69"/>
        <v>96.63023876975457</v>
      </c>
    </row>
    <row r="266" spans="1:6" ht="12.75" customHeight="1" x14ac:dyDescent="0.2">
      <c r="A266" s="55">
        <v>3812</v>
      </c>
      <c r="B266" s="87" t="s">
        <v>569</v>
      </c>
      <c r="C266" s="52" t="s">
        <v>570</v>
      </c>
      <c r="D266" s="244">
        <v>157058</v>
      </c>
      <c r="E266" s="244"/>
      <c r="F266" s="54">
        <f t="shared" si="69"/>
        <v>0</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30000</v>
      </c>
      <c r="E273" s="53">
        <f t="shared" si="73"/>
        <v>5000</v>
      </c>
      <c r="F273" s="54">
        <f t="shared" ref="F273:F284" si="74">IF(D273&lt;&gt;0,IF(E273/D273&gt;=100,"&gt;&gt;100",E273/D273*100),"-")</f>
        <v>16.666666666666664</v>
      </c>
    </row>
    <row r="274" spans="1:6" ht="12.75" customHeight="1" x14ac:dyDescent="0.2">
      <c r="A274" s="55">
        <v>3831</v>
      </c>
      <c r="B274" s="87" t="s">
        <v>585</v>
      </c>
      <c r="C274" s="52" t="s">
        <v>586</v>
      </c>
      <c r="D274" s="244">
        <v>30000</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v>5000</v>
      </c>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142787</v>
      </c>
      <c r="E279" s="53">
        <f t="shared" si="75"/>
        <v>13015.12</v>
      </c>
      <c r="F279" s="54">
        <f t="shared" si="74"/>
        <v>9.1150594942116587</v>
      </c>
    </row>
    <row r="280" spans="1:6" ht="24" x14ac:dyDescent="0.2">
      <c r="A280" s="55">
        <v>3861</v>
      </c>
      <c r="B280" s="87" t="s">
        <v>596</v>
      </c>
      <c r="C280" s="52" t="s">
        <v>597</v>
      </c>
      <c r="D280" s="244">
        <v>142787</v>
      </c>
      <c r="E280" s="244">
        <v>13015.12</v>
      </c>
      <c r="F280" s="54">
        <f t="shared" si="74"/>
        <v>9.1150594942116587</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5084762</v>
      </c>
      <c r="E289" s="53">
        <f t="shared" si="79"/>
        <v>4873700.71</v>
      </c>
      <c r="F289" s="54">
        <f t="shared" si="76"/>
        <v>95.849141218409045</v>
      </c>
    </row>
    <row r="290" spans="1:6" ht="12.75" customHeight="1" x14ac:dyDescent="0.2">
      <c r="A290" s="55" t="s">
        <v>606</v>
      </c>
      <c r="B290" s="87" t="s">
        <v>617</v>
      </c>
      <c r="C290" s="52" t="s">
        <v>618</v>
      </c>
      <c r="D290" s="53">
        <f>IF(D6&gt;=D289,D6-D289,0)</f>
        <v>4524164</v>
      </c>
      <c r="E290" s="53">
        <f>IF(E6&gt;=E289,E6-E289,0)</f>
        <v>5072402.7299999995</v>
      </c>
      <c r="F290" s="54">
        <f t="shared" si="76"/>
        <v>112.11801185810239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21892401</v>
      </c>
      <c r="E292" s="244">
        <v>27974134.890000001</v>
      </c>
      <c r="F292" s="54">
        <f t="shared" si="76"/>
        <v>127.78011370246689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1002252</v>
      </c>
      <c r="E294" s="244">
        <v>981011.91</v>
      </c>
      <c r="F294" s="54">
        <f t="shared" si="76"/>
        <v>97.88076352055171</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48578</v>
      </c>
      <c r="E298" s="53">
        <f t="shared" si="80"/>
        <v>5923.87</v>
      </c>
      <c r="F298" s="54">
        <f t="shared" ref="F298:F418" si="81">IF(D298&lt;&gt;0,IF(E298/D298&gt;=100,"&gt;&gt;100",E298/D298*100),"-")</f>
        <v>12.194553089876075</v>
      </c>
    </row>
    <row r="299" spans="1:6" ht="12.75" customHeight="1" x14ac:dyDescent="0.2">
      <c r="A299" s="55">
        <v>71</v>
      </c>
      <c r="B299" s="87" t="s">
        <v>634</v>
      </c>
      <c r="C299" s="52" t="s">
        <v>635</v>
      </c>
      <c r="D299" s="53">
        <f t="shared" ref="D299:E299" si="82">D300+D304</f>
        <v>40976</v>
      </c>
      <c r="E299" s="53">
        <f t="shared" si="82"/>
        <v>5923.87</v>
      </c>
      <c r="F299" s="54">
        <f t="shared" si="81"/>
        <v>14.456926005466613</v>
      </c>
    </row>
    <row r="300" spans="1:6" ht="24" x14ac:dyDescent="0.2">
      <c r="A300" s="55">
        <v>711</v>
      </c>
      <c r="B300" s="87" t="s">
        <v>636</v>
      </c>
      <c r="C300" s="52" t="s">
        <v>637</v>
      </c>
      <c r="D300" s="53">
        <f t="shared" ref="D300:E300" si="83">SUM(D301:D303)</f>
        <v>40976</v>
      </c>
      <c r="E300" s="53">
        <f t="shared" si="83"/>
        <v>5923.87</v>
      </c>
      <c r="F300" s="54">
        <f t="shared" si="81"/>
        <v>14.456926005466613</v>
      </c>
    </row>
    <row r="301" spans="1:6" ht="12.75" customHeight="1" x14ac:dyDescent="0.2">
      <c r="A301" s="55">
        <v>7111</v>
      </c>
      <c r="B301" s="87" t="s">
        <v>638</v>
      </c>
      <c r="C301" s="52" t="s">
        <v>639</v>
      </c>
      <c r="D301" s="244">
        <v>40976</v>
      </c>
      <c r="E301" s="244">
        <v>5923.87</v>
      </c>
      <c r="F301" s="54">
        <f t="shared" si="81"/>
        <v>14.456926005466613</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7602</v>
      </c>
      <c r="E311" s="53">
        <f t="shared" si="85"/>
        <v>0</v>
      </c>
      <c r="F311" s="54">
        <f t="shared" si="81"/>
        <v>0</v>
      </c>
    </row>
    <row r="312" spans="1:6" ht="12.75" customHeight="1" x14ac:dyDescent="0.2">
      <c r="A312" s="55">
        <v>721</v>
      </c>
      <c r="B312" s="87" t="s">
        <v>660</v>
      </c>
      <c r="C312" s="52" t="s">
        <v>661</v>
      </c>
      <c r="D312" s="53">
        <f t="shared" ref="D312:E312" si="86">SUM(D313:D316)</f>
        <v>7602</v>
      </c>
      <c r="E312" s="53">
        <f t="shared" si="86"/>
        <v>0</v>
      </c>
      <c r="F312" s="54">
        <f t="shared" si="81"/>
        <v>0</v>
      </c>
    </row>
    <row r="313" spans="1:6" ht="12.75" customHeight="1" x14ac:dyDescent="0.2">
      <c r="A313" s="55">
        <v>7211</v>
      </c>
      <c r="B313" s="87" t="s">
        <v>662</v>
      </c>
      <c r="C313" s="52" t="s">
        <v>663</v>
      </c>
      <c r="D313" s="244">
        <v>7602</v>
      </c>
      <c r="E313" s="244"/>
      <c r="F313" s="54">
        <f t="shared" si="81"/>
        <v>0</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1970698</v>
      </c>
      <c r="E350" s="53">
        <f t="shared" si="95"/>
        <v>1618541.1600000001</v>
      </c>
      <c r="F350" s="54">
        <f t="shared" si="81"/>
        <v>82.130349754249522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863241</v>
      </c>
      <c r="E363" s="53">
        <f t="shared" si="99"/>
        <v>920142.77</v>
      </c>
      <c r="F363" s="54">
        <f t="shared" si="81"/>
        <v>106.59164358504751</v>
      </c>
    </row>
    <row r="364" spans="1:6" ht="12.75" customHeight="1" x14ac:dyDescent="0.2">
      <c r="A364" s="55">
        <v>421</v>
      </c>
      <c r="B364" s="87" t="s">
        <v>756</v>
      </c>
      <c r="C364" s="52" t="s">
        <v>757</v>
      </c>
      <c r="D364" s="53">
        <f t="shared" ref="D364:E364" si="100">SUM(D365:D368)</f>
        <v>520308</v>
      </c>
      <c r="E364" s="53">
        <f t="shared" si="100"/>
        <v>797147.77</v>
      </c>
      <c r="F364" s="54">
        <f t="shared" si="81"/>
        <v>153.20690245008726</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520308</v>
      </c>
      <c r="E366" s="244">
        <v>137312.5</v>
      </c>
      <c r="F366" s="54">
        <f t="shared" si="81"/>
        <v>26.390618633578573</v>
      </c>
    </row>
    <row r="367" spans="1:6" ht="12.75" customHeight="1" x14ac:dyDescent="0.2">
      <c r="A367" s="55">
        <v>4213</v>
      </c>
      <c r="B367" s="87" t="s">
        <v>666</v>
      </c>
      <c r="C367" s="52" t="s">
        <v>760</v>
      </c>
      <c r="D367" s="244"/>
      <c r="E367" s="244">
        <v>659835.27</v>
      </c>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288775</v>
      </c>
      <c r="E369" s="53">
        <f t="shared" si="101"/>
        <v>122995</v>
      </c>
      <c r="F369" s="54">
        <f t="shared" si="81"/>
        <v>42.591983378062501</v>
      </c>
    </row>
    <row r="370" spans="1:6" ht="12.75" customHeight="1" x14ac:dyDescent="0.2">
      <c r="A370" s="55">
        <v>4221</v>
      </c>
      <c r="B370" s="87" t="s">
        <v>672</v>
      </c>
      <c r="C370" s="52" t="s">
        <v>764</v>
      </c>
      <c r="D370" s="244">
        <v>26418</v>
      </c>
      <c r="E370" s="244"/>
      <c r="F370" s="54">
        <f t="shared" si="81"/>
        <v>0</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19857</v>
      </c>
      <c r="E372" s="244">
        <v>49245</v>
      </c>
      <c r="F372" s="54">
        <f t="shared" si="81"/>
        <v>247.99818703731682</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242500</v>
      </c>
      <c r="E376" s="244">
        <v>73750</v>
      </c>
      <c r="F376" s="54">
        <f t="shared" si="81"/>
        <v>30.412371134020617</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54158</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54158</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1107457</v>
      </c>
      <c r="E402" s="53">
        <f t="shared" si="109"/>
        <v>698398.39</v>
      </c>
      <c r="F402" s="54">
        <f t="shared" si="81"/>
        <v>63.063251214268369</v>
      </c>
    </row>
    <row r="403" spans="1:6" ht="12.75" customHeight="1" x14ac:dyDescent="0.2">
      <c r="A403" s="55">
        <v>451</v>
      </c>
      <c r="B403" s="87" t="s">
        <v>809</v>
      </c>
      <c r="C403" s="52" t="s">
        <v>810</v>
      </c>
      <c r="D403" s="244">
        <v>1107457</v>
      </c>
      <c r="E403" s="244">
        <v>698398.39</v>
      </c>
      <c r="F403" s="54">
        <f t="shared" si="81"/>
        <v>63.063251214268369</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1922120</v>
      </c>
      <c r="E408" s="53">
        <f t="shared" si="111"/>
        <v>1612617.29</v>
      </c>
      <c r="F408" s="54">
        <f t="shared" si="81"/>
        <v>83.89784664849229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22777107</v>
      </c>
      <c r="E410" s="244">
        <v>24073101.989999998</v>
      </c>
      <c r="F410" s="54">
        <f t="shared" si="81"/>
        <v>105.68990166310411</v>
      </c>
    </row>
    <row r="411" spans="1:6" ht="12.75" customHeight="1" x14ac:dyDescent="0.2">
      <c r="A411" s="55">
        <v>97</v>
      </c>
      <c r="B411" s="87" t="s">
        <v>825</v>
      </c>
      <c r="C411" s="52" t="s">
        <v>826</v>
      </c>
      <c r="D411" s="244">
        <v>75459</v>
      </c>
      <c r="E411" s="244">
        <v>76261.03</v>
      </c>
      <c r="F411" s="54">
        <f t="shared" si="81"/>
        <v>101.06286857763817</v>
      </c>
    </row>
    <row r="412" spans="1:6" ht="12.75" customHeight="1" x14ac:dyDescent="0.2">
      <c r="A412" s="55" t="s">
        <v>606</v>
      </c>
      <c r="B412" s="87" t="s">
        <v>827</v>
      </c>
      <c r="C412" s="52" t="s">
        <v>828</v>
      </c>
      <c r="D412" s="53">
        <f>D6+D298</f>
        <v>9657504</v>
      </c>
      <c r="E412" s="53">
        <f>E6+E298</f>
        <v>9952027.3099999987</v>
      </c>
      <c r="F412" s="54">
        <f t="shared" si="81"/>
        <v>103.04968354142021</v>
      </c>
    </row>
    <row r="413" spans="1:6" ht="12.75" customHeight="1" x14ac:dyDescent="0.2">
      <c r="A413" s="55" t="s">
        <v>606</v>
      </c>
      <c r="B413" s="87" t="s">
        <v>829</v>
      </c>
      <c r="C413" s="52" t="s">
        <v>830</v>
      </c>
      <c r="D413" s="53">
        <f t="shared" ref="D413:E413" si="112">D289+D350</f>
        <v>7055460</v>
      </c>
      <c r="E413" s="53">
        <f t="shared" si="112"/>
        <v>6492241.8700000001</v>
      </c>
      <c r="F413" s="54">
        <f t="shared" si="81"/>
        <v>92.017272722118761</v>
      </c>
    </row>
    <row r="414" spans="1:6" ht="12.75" customHeight="1" x14ac:dyDescent="0.2">
      <c r="A414" s="55" t="s">
        <v>606</v>
      </c>
      <c r="B414" s="87" t="s">
        <v>831</v>
      </c>
      <c r="C414" s="52" t="s">
        <v>832</v>
      </c>
      <c r="D414" s="53">
        <f t="shared" ref="D414:E414" si="113">IF(D412&gt;=D413,D412-D413,0)</f>
        <v>2602044</v>
      </c>
      <c r="E414" s="53">
        <f t="shared" si="113"/>
        <v>3459785.4399999985</v>
      </c>
      <c r="F414" s="54">
        <f t="shared" si="81"/>
        <v>132.96414049877706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3901032.9000000022</v>
      </c>
      <c r="F416" s="54" t="str">
        <f t="shared" si="81"/>
        <v>-</v>
      </c>
    </row>
    <row r="417" spans="1:6" ht="12.75" customHeight="1" x14ac:dyDescent="0.2">
      <c r="A417" s="62" t="s">
        <v>835</v>
      </c>
      <c r="B417" s="87" t="s">
        <v>838</v>
      </c>
      <c r="C417" s="63" t="s">
        <v>839</v>
      </c>
      <c r="D417" s="53">
        <f t="shared" ref="D417:E417" si="116">IF(D293-D292+D410-D409&gt;=0,D293-D292+D410-D409,0)</f>
        <v>884706</v>
      </c>
      <c r="E417" s="53">
        <f t="shared" si="116"/>
        <v>0</v>
      </c>
      <c r="F417" s="54">
        <f t="shared" si="81"/>
        <v>0</v>
      </c>
    </row>
    <row r="418" spans="1:6" ht="12.75" customHeight="1" x14ac:dyDescent="0.2">
      <c r="A418" s="57" t="s">
        <v>840</v>
      </c>
      <c r="B418" s="235" t="s">
        <v>841</v>
      </c>
      <c r="C418" s="58" t="s">
        <v>842</v>
      </c>
      <c r="D418" s="64">
        <f t="shared" ref="D418:E418" si="117">D294+D411</f>
        <v>1077711</v>
      </c>
      <c r="E418" s="64">
        <f t="shared" si="117"/>
        <v>1057272.94</v>
      </c>
      <c r="F418" s="59">
        <f t="shared" si="81"/>
        <v>98.103567654037121</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700000</v>
      </c>
      <c r="E420" s="53">
        <f t="shared" si="118"/>
        <v>10000</v>
      </c>
      <c r="F420" s="54">
        <f t="shared" ref="F420:F647" si="119">IF(D420&lt;&gt;0,IF(E420/D420&gt;=100,"&gt;&gt;100",E420/D420*100),"-")</f>
        <v>1.4285714285714286</v>
      </c>
    </row>
    <row r="421" spans="1:6" ht="24" x14ac:dyDescent="0.2">
      <c r="A421" s="55">
        <v>81</v>
      </c>
      <c r="B421" s="234" t="s">
        <v>846</v>
      </c>
      <c r="C421" s="52" t="s">
        <v>847</v>
      </c>
      <c r="D421" s="53">
        <f t="shared" ref="D421:E421" si="120">D422+D427+D430+D434+D435+D442+D447+D455</f>
        <v>700000</v>
      </c>
      <c r="E421" s="53">
        <f t="shared" si="120"/>
        <v>10000</v>
      </c>
      <c r="F421" s="54">
        <f t="shared" si="119"/>
        <v>1.4285714285714286</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700000</v>
      </c>
      <c r="E427" s="53">
        <f t="shared" si="122"/>
        <v>0</v>
      </c>
      <c r="F427" s="54">
        <f t="shared" si="119"/>
        <v>0</v>
      </c>
    </row>
    <row r="428" spans="1:6" ht="24" x14ac:dyDescent="0.2">
      <c r="A428" s="55">
        <v>8121</v>
      </c>
      <c r="B428" s="234" t="s">
        <v>860</v>
      </c>
      <c r="C428" s="52" t="s">
        <v>861</v>
      </c>
      <c r="D428" s="244">
        <v>700000</v>
      </c>
      <c r="E428" s="244">
        <v>0</v>
      </c>
      <c r="F428" s="54">
        <f t="shared" si="119"/>
        <v>0</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v>10000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256125</v>
      </c>
      <c r="E528" s="53">
        <f t="shared" si="148"/>
        <v>0</v>
      </c>
      <c r="F528" s="54">
        <f t="shared" si="119"/>
        <v>0</v>
      </c>
    </row>
    <row r="529" spans="1:6" ht="24" x14ac:dyDescent="0.2">
      <c r="A529" s="55">
        <v>51</v>
      </c>
      <c r="B529" s="87" t="s">
        <v>1062</v>
      </c>
      <c r="C529" s="52" t="s">
        <v>1063</v>
      </c>
      <c r="D529" s="53">
        <f t="shared" ref="D529:E529" si="149">D530+D535+D538+D542+D543+D550+D555+D563</f>
        <v>55000</v>
      </c>
      <c r="E529" s="53">
        <f t="shared" si="149"/>
        <v>0</v>
      </c>
      <c r="F529" s="54">
        <f t="shared" si="119"/>
        <v>0</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v>55000</v>
      </c>
      <c r="E542" s="244">
        <v>0</v>
      </c>
      <c r="F542" s="54">
        <f t="shared" si="119"/>
        <v>0</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201125</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201125</v>
      </c>
      <c r="E612" s="53">
        <f t="shared" si="172"/>
        <v>0</v>
      </c>
      <c r="F612" s="54">
        <f t="shared" si="119"/>
        <v>0</v>
      </c>
    </row>
    <row r="613" spans="1:6" ht="24" x14ac:dyDescent="0.2">
      <c r="A613" s="55">
        <v>5453</v>
      </c>
      <c r="B613" s="234" t="s">
        <v>1221</v>
      </c>
      <c r="C613" s="52" t="s">
        <v>1222</v>
      </c>
      <c r="D613" s="244">
        <v>201125</v>
      </c>
      <c r="E613" s="244"/>
      <c r="F613" s="54">
        <f t="shared" si="119"/>
        <v>0</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443875</v>
      </c>
      <c r="E635" s="53">
        <f t="shared" si="178"/>
        <v>10000</v>
      </c>
      <c r="F635" s="54">
        <f t="shared" si="119"/>
        <v>2.2528865108420164</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1739819</v>
      </c>
      <c r="E637" s="244"/>
      <c r="F637" s="54">
        <f t="shared" si="119"/>
        <v>0</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10357504</v>
      </c>
      <c r="E639" s="53">
        <f t="shared" si="180"/>
        <v>9962027.3099999987</v>
      </c>
      <c r="F639" s="54">
        <f t="shared" si="119"/>
        <v>96.181737511276836</v>
      </c>
    </row>
    <row r="640" spans="1:6" ht="12.75" customHeight="1" x14ac:dyDescent="0.2">
      <c r="A640" s="55" t="s">
        <v>606</v>
      </c>
      <c r="B640" s="87" t="s">
        <v>1275</v>
      </c>
      <c r="C640" s="52" t="s">
        <v>1276</v>
      </c>
      <c r="D640" s="53">
        <f t="shared" ref="D640:E640" si="181">D413+D528</f>
        <v>7311585</v>
      </c>
      <c r="E640" s="53">
        <f t="shared" si="181"/>
        <v>6492241.8700000001</v>
      </c>
      <c r="F640" s="54">
        <f t="shared" si="119"/>
        <v>88.793905425431007</v>
      </c>
    </row>
    <row r="641" spans="1:6" ht="12.75" customHeight="1" x14ac:dyDescent="0.2">
      <c r="A641" s="55" t="s">
        <v>606</v>
      </c>
      <c r="B641" s="87" t="s">
        <v>1277</v>
      </c>
      <c r="C641" s="52" t="s">
        <v>1278</v>
      </c>
      <c r="D641" s="53">
        <f t="shared" ref="D641:E641" si="182">IF(D639&gt;=D640,D639-D640,0)</f>
        <v>3045919</v>
      </c>
      <c r="E641" s="53">
        <f t="shared" si="182"/>
        <v>3469785.4399999985</v>
      </c>
      <c r="F641" s="54">
        <f t="shared" si="119"/>
        <v>113.91588023187742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855113</v>
      </c>
      <c r="E643" s="53">
        <f t="shared" si="184"/>
        <v>3901032.9000000022</v>
      </c>
      <c r="F643" s="54">
        <f t="shared" si="119"/>
        <v>456.20086468104245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3901032</v>
      </c>
      <c r="E645" s="53">
        <f t="shared" si="186"/>
        <v>7370818.3400000008</v>
      </c>
      <c r="F645" s="54">
        <f t="shared" si="119"/>
        <v>188.94534420635364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807370</v>
      </c>
      <c r="E649" s="244">
        <v>4003805.6</v>
      </c>
      <c r="F649" s="54">
        <f t="shared" ref="F649:F724" si="188">IF(D649&lt;&gt;0,IF(E649/D649&gt;=100,"&gt;&gt;100",E649/D649*100),"-")</f>
        <v>495.90715533150853</v>
      </c>
    </row>
    <row r="650" spans="1:6" ht="12.75" customHeight="1" x14ac:dyDescent="0.2">
      <c r="A650" s="55" t="s">
        <v>1294</v>
      </c>
      <c r="B650" s="87" t="s">
        <v>1295</v>
      </c>
      <c r="C650" s="52" t="s">
        <v>1294</v>
      </c>
      <c r="D650" s="244">
        <v>10840641</v>
      </c>
      <c r="E650" s="244">
        <v>10398532.279999999</v>
      </c>
      <c r="F650" s="54">
        <f t="shared" si="188"/>
        <v>95.921747431724754</v>
      </c>
    </row>
    <row r="651" spans="1:6" ht="12.75" customHeight="1" x14ac:dyDescent="0.2">
      <c r="A651" s="55" t="s">
        <v>1296</v>
      </c>
      <c r="B651" s="87" t="s">
        <v>1297</v>
      </c>
      <c r="C651" s="52" t="s">
        <v>1296</v>
      </c>
      <c r="D651" s="244">
        <v>7644205</v>
      </c>
      <c r="E651" s="244">
        <v>6994345.8799999999</v>
      </c>
      <c r="F651" s="54">
        <f t="shared" si="188"/>
        <v>91.49866964582975</v>
      </c>
    </row>
    <row r="652" spans="1:6" ht="24" x14ac:dyDescent="0.2">
      <c r="A652" s="55">
        <v>11</v>
      </c>
      <c r="B652" s="87" t="s">
        <v>1298</v>
      </c>
      <c r="C652" s="52" t="s">
        <v>1299</v>
      </c>
      <c r="D652" s="53">
        <f t="shared" ref="D652:E652" si="189">+D649+D650-D651</f>
        <v>4003806</v>
      </c>
      <c r="E652" s="53">
        <f t="shared" si="189"/>
        <v>7407991.9999999991</v>
      </c>
      <c r="F652" s="54">
        <f t="shared" si="188"/>
        <v>185.02374990196827</v>
      </c>
    </row>
    <row r="653" spans="1:6" ht="24" x14ac:dyDescent="0.2">
      <c r="A653" s="55" t="s">
        <v>606</v>
      </c>
      <c r="B653" s="87" t="s">
        <v>1300</v>
      </c>
      <c r="C653" s="52" t="s">
        <v>1301</v>
      </c>
      <c r="D653" s="264">
        <v>4</v>
      </c>
      <c r="E653" s="264">
        <v>4</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4</v>
      </c>
      <c r="E655" s="264">
        <v>4</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4388802</v>
      </c>
      <c r="E661" s="244">
        <v>4067359.28</v>
      </c>
      <c r="F661" s="54">
        <f t="shared" si="188"/>
        <v>92.675843658474449</v>
      </c>
    </row>
    <row r="662" spans="1:6" ht="12.75" customHeight="1" x14ac:dyDescent="0.2">
      <c r="A662" s="55">
        <v>63312</v>
      </c>
      <c r="B662" s="87" t="s">
        <v>1319</v>
      </c>
      <c r="C662" s="52" t="s">
        <v>1320</v>
      </c>
      <c r="D662" s="244">
        <v>44450</v>
      </c>
      <c r="E662" s="244">
        <v>1192</v>
      </c>
      <c r="F662" s="54">
        <f t="shared" si="188"/>
        <v>2.6816647919010124</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1794159</v>
      </c>
      <c r="E665" s="244">
        <v>1024612.5</v>
      </c>
      <c r="F665" s="54">
        <f t="shared" si="188"/>
        <v>57.108232882369961</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83378</v>
      </c>
      <c r="E669" s="244">
        <v>24531.06</v>
      </c>
      <c r="F669" s="54">
        <f t="shared" si="188"/>
        <v>29.421502074887862</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6674</v>
      </c>
      <c r="E718" s="244">
        <v>462.84</v>
      </c>
      <c r="F718" s="54">
        <f t="shared" si="188"/>
        <v>6.9349715313155524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67131</v>
      </c>
      <c r="E722" s="244">
        <v>85366.68</v>
      </c>
      <c r="F722" s="54">
        <f t="shared" si="188"/>
        <v>127.16432050766412</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42637</v>
      </c>
      <c r="E725" s="244">
        <v>43998.68</v>
      </c>
      <c r="F725" s="54">
        <f t="shared" ref="F725:F979" si="190">IF(D725&lt;&gt;0,IF(E725/D725&gt;=100,"&gt;&gt;100",E725/D725*100),"-")</f>
        <v>103.19365809039098</v>
      </c>
    </row>
    <row r="726" spans="1:6" ht="12.75" customHeight="1" x14ac:dyDescent="0.2">
      <c r="A726" s="55" t="s">
        <v>1429</v>
      </c>
      <c r="B726" s="87" t="s">
        <v>1430</v>
      </c>
      <c r="C726" s="52" t="s">
        <v>1429</v>
      </c>
      <c r="D726" s="244">
        <v>5530</v>
      </c>
      <c r="E726" s="244">
        <v>7519.94</v>
      </c>
      <c r="F726" s="54">
        <f t="shared" si="190"/>
        <v>135.98444846292946</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27183</v>
      </c>
      <c r="E759" s="244">
        <v>27980</v>
      </c>
      <c r="F759" s="54">
        <f t="shared" si="190"/>
        <v>102.93197954603981</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v>27047</v>
      </c>
      <c r="E774" s="244">
        <v>28729.040000000001</v>
      </c>
      <c r="F774" s="54">
        <f t="shared" si="190"/>
        <v>106.21895219432839</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180200</v>
      </c>
      <c r="E816" s="244">
        <v>101582.23</v>
      </c>
      <c r="F816" s="54">
        <f t="shared" si="190"/>
        <v>56.371936736958929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166800</v>
      </c>
      <c r="E819" s="244">
        <v>155800</v>
      </c>
      <c r="F819" s="54">
        <f t="shared" si="190"/>
        <v>93.405275779376495</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43000</v>
      </c>
      <c r="E821" s="244">
        <v>40000</v>
      </c>
      <c r="F821" s="54">
        <f t="shared" si="190"/>
        <v>93.023255813953483</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v>24000</v>
      </c>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142787</v>
      </c>
      <c r="E830" s="244">
        <v>13015.12</v>
      </c>
      <c r="F830" s="54">
        <f t="shared" si="190"/>
        <v>9.1150594942116587</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v>10000</v>
      </c>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v>55000</v>
      </c>
      <c r="E919" s="244"/>
      <c r="F919" s="54">
        <f t="shared" si="190"/>
        <v>0</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64" sqref="D16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37738652</v>
      </c>
      <c r="E6" s="231">
        <f t="shared" si="0"/>
        <v>43023928.159999996</v>
      </c>
      <c r="F6" s="232">
        <f t="shared" ref="F6:F260" si="1">IF(D6&gt;0,IF(E6/D6&gt;=100,"&gt;&gt;100",E6/D6*100),"-")</f>
        <v>114.00494156495043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29882062</v>
      </c>
      <c r="E7" s="106">
        <f t="shared" si="2"/>
        <v>31790233.689999994</v>
      </c>
      <c r="F7" s="95">
        <f t="shared" si="1"/>
        <v>106.38567609557865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1140538</v>
      </c>
      <c r="E8" s="106">
        <f>E9+E10-E11</f>
        <v>1140537.92</v>
      </c>
      <c r="F8" s="95">
        <f t="shared" si="1"/>
        <v>99.999992985766369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1140538</v>
      </c>
      <c r="E9" s="249">
        <v>1140537.92</v>
      </c>
      <c r="F9" s="95">
        <f t="shared" si="1"/>
        <v>99.999992985766369</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17080</v>
      </c>
      <c r="E10" s="249">
        <v>17080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17080</v>
      </c>
      <c r="E11" s="249">
        <v>17080</v>
      </c>
      <c r="F11" s="95">
        <f t="shared" si="1"/>
        <v>100</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20303930</v>
      </c>
      <c r="E12" s="106">
        <f t="shared" si="3"/>
        <v>26362778.429999996</v>
      </c>
      <c r="F12" s="95">
        <f t="shared" si="1"/>
        <v>129.84076693526819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19471981</v>
      </c>
      <c r="E13" s="106">
        <f t="shared" si="4"/>
        <v>25627310.539999999</v>
      </c>
      <c r="F13" s="95">
        <f t="shared" si="1"/>
        <v>131.61121377429447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1034113</v>
      </c>
      <c r="E14" s="249">
        <v>1034113.55</v>
      </c>
      <c r="F14" s="95">
        <f t="shared" si="1"/>
        <v>100.00005318567699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14727184</v>
      </c>
      <c r="E15" s="249">
        <v>21037270.129999999</v>
      </c>
      <c r="F15" s="95">
        <f t="shared" si="1"/>
        <v>142.84652198274972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6200683</v>
      </c>
      <c r="E16" s="249">
        <v>6860518.1100000003</v>
      </c>
      <c r="F16" s="95">
        <f t="shared" si="1"/>
        <v>110.64132951160381</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1194979</v>
      </c>
      <c r="E17" s="249">
        <v>1194979.23</v>
      </c>
      <c r="F17" s="95">
        <f t="shared" si="1"/>
        <v>100.00001924720017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3684978</v>
      </c>
      <c r="E18" s="249">
        <v>4499570.4800000004</v>
      </c>
      <c r="F18" s="95">
        <f t="shared" si="1"/>
        <v>122.10576236818783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489423</v>
      </c>
      <c r="E19" s="106">
        <f t="shared" si="5"/>
        <v>491054.73999999987</v>
      </c>
      <c r="F19" s="95">
        <f t="shared" si="1"/>
        <v>100.33340075967003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286197</v>
      </c>
      <c r="E20" s="249">
        <v>271513.28999999998</v>
      </c>
      <c r="F20" s="95">
        <f t="shared" si="1"/>
        <v>94.869369699892019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109585</v>
      </c>
      <c r="E22" s="249">
        <v>153835.04999999999</v>
      </c>
      <c r="F22" s="95">
        <f t="shared" si="1"/>
        <v>140.37965962494866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667654</v>
      </c>
      <c r="E26" s="249">
        <v>746399.32</v>
      </c>
      <c r="F26" s="95">
        <f t="shared" si="1"/>
        <v>111.79433059638674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574013</v>
      </c>
      <c r="E28" s="249">
        <v>680692.92</v>
      </c>
      <c r="F28" s="95">
        <f t="shared" si="1"/>
        <v>118.5849310033048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260702</v>
      </c>
      <c r="E29" s="106">
        <f t="shared" si="6"/>
        <v>189812.97</v>
      </c>
      <c r="F29" s="95">
        <f t="shared" si="1"/>
        <v>72.808405765970335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448546</v>
      </c>
      <c r="E30" s="249">
        <v>448545.63</v>
      </c>
      <c r="F30" s="95">
        <f t="shared" si="1"/>
        <v>99.999917511247446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187844</v>
      </c>
      <c r="E34" s="249">
        <v>258732.66</v>
      </c>
      <c r="F34" s="95">
        <f t="shared" si="1"/>
        <v>137.73804859351378</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81824</v>
      </c>
      <c r="E45" s="106">
        <f t="shared" si="9"/>
        <v>54600.179999999993</v>
      </c>
      <c r="F45" s="95">
        <f t="shared" si="1"/>
        <v>66.728808173640971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168487</v>
      </c>
      <c r="E47" s="249">
        <v>168487.23</v>
      </c>
      <c r="F47" s="95">
        <f t="shared" si="1"/>
        <v>100.00013650904818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358560</v>
      </c>
      <c r="E49" s="249">
        <v>358560</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445223</v>
      </c>
      <c r="E50" s="249">
        <v>472447.05</v>
      </c>
      <c r="F50" s="95">
        <f t="shared" si="1"/>
        <v>106.11469982458229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40490</v>
      </c>
      <c r="E54" s="249">
        <v>42683.26</v>
      </c>
      <c r="F54" s="95">
        <f t="shared" si="1"/>
        <v>105.41679427019017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40490</v>
      </c>
      <c r="E55" s="249">
        <v>42683.26</v>
      </c>
      <c r="F55" s="95">
        <f t="shared" si="1"/>
        <v>105.41679427019017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8437594</v>
      </c>
      <c r="E56" s="106">
        <f t="shared" si="11"/>
        <v>4286917.34</v>
      </c>
      <c r="F56" s="95">
        <f t="shared" si="1"/>
        <v>50.807343183376688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8437594</v>
      </c>
      <c r="E57" s="249">
        <v>4286917.34</v>
      </c>
      <c r="F57" s="95">
        <f t="shared" si="1"/>
        <v>50.807343183376688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7856590</v>
      </c>
      <c r="E68" s="106">
        <f t="shared" si="13"/>
        <v>11233694.470000001</v>
      </c>
      <c r="F68" s="95">
        <f t="shared" si="1"/>
        <v>142.98435415364682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4003806</v>
      </c>
      <c r="E69" s="106">
        <f t="shared" si="14"/>
        <v>7407992</v>
      </c>
      <c r="F69" s="95">
        <f t="shared" si="1"/>
        <v>185.02374990196827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4003806</v>
      </c>
      <c r="E70" s="106">
        <f t="shared" si="15"/>
        <v>7407992</v>
      </c>
      <c r="F70" s="95">
        <f t="shared" si="1"/>
        <v>185.02374990196827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4003806</v>
      </c>
      <c r="E72" s="249">
        <v>7407992</v>
      </c>
      <c r="F72" s="95">
        <f t="shared" si="1"/>
        <v>185.02374990196827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96674</v>
      </c>
      <c r="E78" s="106">
        <f>E79+SUM(E82:E84)-E85+E86</f>
        <v>100029.53</v>
      </c>
      <c r="F78" s="95">
        <f t="shared" si="1"/>
        <v>103.47097461571882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96674</v>
      </c>
      <c r="E86" s="249">
        <v>100029.53</v>
      </c>
      <c r="F86" s="95">
        <f t="shared" si="1"/>
        <v>103.47097461571882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55000</v>
      </c>
      <c r="E87" s="106">
        <f t="shared" si="17"/>
        <v>45000</v>
      </c>
      <c r="F87" s="95">
        <f t="shared" si="1"/>
        <v>81.818181818181827</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55000</v>
      </c>
      <c r="E88" s="106">
        <f t="shared" si="18"/>
        <v>45000</v>
      </c>
      <c r="F88" s="95">
        <f t="shared" si="1"/>
        <v>81.818181818181827</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55000</v>
      </c>
      <c r="E89" s="249"/>
      <c r="F89" s="95">
        <f t="shared" si="1"/>
        <v>0</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v>45000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2623400</v>
      </c>
      <c r="E134" s="106">
        <f t="shared" si="23"/>
        <v>2623400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2623400</v>
      </c>
      <c r="E135" s="106">
        <f t="shared" si="24"/>
        <v>2623400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2623400</v>
      </c>
      <c r="E139" s="249">
        <v>2623400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1002251</v>
      </c>
      <c r="E146" s="106">
        <f t="shared" si="26"/>
        <v>981011.91</v>
      </c>
      <c r="F146" s="95">
        <f t="shared" si="1"/>
        <v>97.880861181480498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66504</v>
      </c>
      <c r="E147" s="249">
        <v>56916.28</v>
      </c>
      <c r="F147" s="95">
        <f t="shared" si="1"/>
        <v>85.58324311319619</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689545</v>
      </c>
      <c r="E158" s="249">
        <v>391251.79</v>
      </c>
      <c r="F158" s="95">
        <f t="shared" si="1"/>
        <v>56.740573856673606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435970</v>
      </c>
      <c r="E159" s="249">
        <v>717512.93</v>
      </c>
      <c r="F159" s="95">
        <f t="shared" si="1"/>
        <v>164.57850998921947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189768</v>
      </c>
      <c r="E163" s="249">
        <v>184669.09</v>
      </c>
      <c r="F163" s="95">
        <f t="shared" si="1"/>
        <v>97.313082289954039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75459</v>
      </c>
      <c r="E164" s="106">
        <f t="shared" si="28"/>
        <v>76261.03</v>
      </c>
      <c r="F164" s="95">
        <f t="shared" si="1"/>
        <v>101.06286857763817</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75459</v>
      </c>
      <c r="E165" s="249">
        <v>76261.03</v>
      </c>
      <c r="F165" s="95">
        <f t="shared" si="1"/>
        <v>101.06286857763817</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37738652</v>
      </c>
      <c r="E175" s="106">
        <f t="shared" si="30"/>
        <v>43023928.159999996</v>
      </c>
      <c r="F175" s="95">
        <f t="shared" si="1"/>
        <v>114.00494156495043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199446</v>
      </c>
      <c r="E176" s="106">
        <f t="shared" si="31"/>
        <v>137203.19</v>
      </c>
      <c r="F176" s="95">
        <f t="shared" si="1"/>
        <v>68.792149253432015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50895</v>
      </c>
      <c r="E177" s="106">
        <f t="shared" si="32"/>
        <v>137203.19</v>
      </c>
      <c r="F177" s="95">
        <f t="shared" si="1"/>
        <v>269.58088220846844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46895</v>
      </c>
      <c r="E179" s="249">
        <v>137203.19</v>
      </c>
      <c r="F179" s="95">
        <f t="shared" si="1"/>
        <v>292.57530653587804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4000</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148551</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37539206</v>
      </c>
      <c r="E237" s="106">
        <f t="shared" si="41"/>
        <v>42886724.969999999</v>
      </c>
      <c r="F237" s="95">
        <f t="shared" si="1"/>
        <v>114.24515736960446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32560463</v>
      </c>
      <c r="E238" s="106">
        <f t="shared" si="42"/>
        <v>34458633.689999998</v>
      </c>
      <c r="F238" s="95">
        <f t="shared" si="1"/>
        <v>105.82967966395319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32560463</v>
      </c>
      <c r="E239" s="106">
        <f t="shared" si="43"/>
        <v>34458633.689999998</v>
      </c>
      <c r="F239" s="95">
        <f t="shared" si="1"/>
        <v>105.82967966395319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32482145</v>
      </c>
      <c r="E240" s="249">
        <v>34390316.689999998</v>
      </c>
      <c r="F240" s="95">
        <f t="shared" si="1"/>
        <v>105.87452488128477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78318</v>
      </c>
      <c r="E241" s="249">
        <v>68317</v>
      </c>
      <c r="F241" s="95">
        <f t="shared" si="1"/>
        <v>87.230266350008932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3901032</v>
      </c>
      <c r="E245" s="106">
        <f t="shared" si="45"/>
        <v>7370818.3399999999</v>
      </c>
      <c r="F245" s="95">
        <f t="shared" si="1"/>
        <v>188.94534420635361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27974134</v>
      </c>
      <c r="E246" s="106">
        <f t="shared" si="46"/>
        <v>32369537.620000001</v>
      </c>
      <c r="F246" s="95">
        <f t="shared" si="1"/>
        <v>115.71238494818105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27974134</v>
      </c>
      <c r="E247" s="249">
        <v>32369537.620000001</v>
      </c>
      <c r="F247" s="95">
        <f t="shared" si="1"/>
        <v>115.71238494818105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24073102</v>
      </c>
      <c r="E250" s="106">
        <f t="shared" si="47"/>
        <v>24998719.280000001</v>
      </c>
      <c r="F250" s="95">
        <f t="shared" si="1"/>
        <v>103.84502703473777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24073102</v>
      </c>
      <c r="E252" s="249">
        <v>24998719.280000001</v>
      </c>
      <c r="F252" s="95">
        <f t="shared" si="1"/>
        <v>103.84502703473777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1002252</v>
      </c>
      <c r="E255" s="249">
        <v>981011.91</v>
      </c>
      <c r="F255" s="95">
        <f t="shared" si="1"/>
        <v>97.88076352055171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75459</v>
      </c>
      <c r="E256" s="249">
        <v>76261.03</v>
      </c>
      <c r="F256" s="95">
        <f t="shared" si="1"/>
        <v>101.06286857763817</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389826</v>
      </c>
      <c r="E259" s="106">
        <f t="shared" si="49"/>
        <v>389825.94</v>
      </c>
      <c r="F259" s="95">
        <f t="shared" si="1"/>
        <v>99.99998460851765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389826</v>
      </c>
      <c r="E260" s="250">
        <v>389825.94</v>
      </c>
      <c r="F260" s="99">
        <f t="shared" si="1"/>
        <v>99.99998460851765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v>55000</v>
      </c>
      <c r="E263" s="249">
        <v>45000</v>
      </c>
      <c r="F263" s="95">
        <f t="shared" si="50"/>
        <v>81.818181818181827</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793152</v>
      </c>
      <c r="E264" s="249">
        <v>561601.55000000005</v>
      </c>
      <c r="F264" s="95">
        <f t="shared" si="50"/>
        <v>70.806295640684255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398867</v>
      </c>
      <c r="E265" s="249">
        <v>604079.44999999995</v>
      </c>
      <c r="F265" s="95">
        <f t="shared" si="50"/>
        <v>151.44884134310433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75459</v>
      </c>
      <c r="E267" s="249">
        <v>76261.03</v>
      </c>
      <c r="F267" s="95">
        <f t="shared" si="50"/>
        <v>101.06286857763817</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96674</v>
      </c>
      <c r="E271" s="249">
        <v>100029.53</v>
      </c>
      <c r="F271" s="95">
        <f t="shared" si="50"/>
        <v>103.47097461571882</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t="s">
        <v>606</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12520</v>
      </c>
      <c r="E287" s="249">
        <v>4885.6000000000004</v>
      </c>
      <c r="F287" s="95">
        <f t="shared" si="50"/>
        <v>39.022364217252395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38375</v>
      </c>
      <c r="E288" s="249">
        <v>132317.59</v>
      </c>
      <c r="F288" s="95">
        <f t="shared" si="50"/>
        <v>344.8015374592834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148551</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9" sqref="E10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1270162</v>
      </c>
      <c r="E5" s="81">
        <f t="shared" si="0"/>
        <v>1285841.72</v>
      </c>
      <c r="F5" s="82">
        <f t="shared" ref="F5:F141" si="1">IF(D5&gt;0,IF(E5/D5&gt;=100,"&gt;&gt;100",E5/D5*100),"-")</f>
        <v>101.23446615471097</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1200579</v>
      </c>
      <c r="E6" s="83">
        <f t="shared" si="2"/>
        <v>1222111.72</v>
      </c>
      <c r="F6" s="65">
        <f t="shared" si="1"/>
        <v>101.79352795609451</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1200579</v>
      </c>
      <c r="E7" s="251">
        <v>1222111.72</v>
      </c>
      <c r="F7" s="65">
        <f t="shared" si="1"/>
        <v>101.79352795609451</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v>0</v>
      </c>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v>69583</v>
      </c>
      <c r="E21" s="251">
        <v>63730</v>
      </c>
      <c r="F21" s="65">
        <f t="shared" si="1"/>
        <v>91.588462699222504</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287474</v>
      </c>
      <c r="E28" s="83">
        <f t="shared" si="6"/>
        <v>301391.09000000003</v>
      </c>
      <c r="F28" s="65">
        <f t="shared" si="1"/>
        <v>104.84116476620495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287474</v>
      </c>
      <c r="E30" s="251">
        <v>301391.09000000003</v>
      </c>
      <c r="F30" s="65">
        <f t="shared" si="1"/>
        <v>104.84116476620495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514162</v>
      </c>
      <c r="E35" s="83">
        <f t="shared" si="7"/>
        <v>1745395.8800000001</v>
      </c>
      <c r="F35" s="65">
        <f t="shared" si="1"/>
        <v>339.46419221957285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2000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v>2000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26538</v>
      </c>
      <c r="E43" s="83">
        <f t="shared" si="10"/>
        <v>448131.29000000004</v>
      </c>
      <c r="F43" s="65">
        <f t="shared" si="1"/>
        <v>1688.6400256236343</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v>1883</v>
      </c>
      <c r="E44" s="251">
        <v>13781.4</v>
      </c>
      <c r="F44" s="65">
        <f t="shared" si="1"/>
        <v>731.88528943175777</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24655</v>
      </c>
      <c r="E48" s="251">
        <v>434349.89</v>
      </c>
      <c r="F48" s="65">
        <f t="shared" si="1"/>
        <v>1761.7111742040156</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428249</v>
      </c>
      <c r="E54" s="83">
        <f t="shared" si="12"/>
        <v>1265264.5900000001</v>
      </c>
      <c r="F54" s="65">
        <f t="shared" si="1"/>
        <v>295.45068172955456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428249</v>
      </c>
      <c r="E55" s="251">
        <v>1265264.5900000001</v>
      </c>
      <c r="F55" s="65">
        <f t="shared" si="1"/>
        <v>295.45068172955456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29375</v>
      </c>
      <c r="E61" s="83">
        <f t="shared" si="13"/>
        <v>0</v>
      </c>
      <c r="F61" s="65">
        <f t="shared" si="1"/>
        <v>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29375</v>
      </c>
      <c r="E64" s="251"/>
      <c r="F64" s="65">
        <f t="shared" si="1"/>
        <v>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30000</v>
      </c>
      <c r="E74" s="251">
        <v>30000</v>
      </c>
      <c r="F74" s="65">
        <f t="shared" si="1"/>
        <v>100</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446022</v>
      </c>
      <c r="E75" s="83">
        <f t="shared" si="15"/>
        <v>79407.89</v>
      </c>
      <c r="F75" s="65">
        <f t="shared" si="1"/>
        <v>17.80358143768693</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242500</v>
      </c>
      <c r="E76" s="251"/>
      <c r="F76" s="65">
        <f t="shared" si="1"/>
        <v>0</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142787</v>
      </c>
      <c r="E77" s="251">
        <v>13015.12</v>
      </c>
      <c r="F77" s="65">
        <f t="shared" si="1"/>
        <v>9.1150594942116587</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60735</v>
      </c>
      <c r="E81" s="251">
        <v>66392.77</v>
      </c>
      <c r="F81" s="65">
        <f t="shared" si="1"/>
        <v>109.31550176998437</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2691292</v>
      </c>
      <c r="E82" s="83">
        <f t="shared" si="16"/>
        <v>1793682.79</v>
      </c>
      <c r="F82" s="65">
        <f t="shared" si="1"/>
        <v>66.647646929430181</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80000</v>
      </c>
      <c r="E83" s="251">
        <v>40000</v>
      </c>
      <c r="F83" s="65">
        <f t="shared" si="1"/>
        <v>50</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1728468</v>
      </c>
      <c r="E84" s="251">
        <v>617579</v>
      </c>
      <c r="F84" s="65">
        <f t="shared" si="1"/>
        <v>35.729848628959289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2980</v>
      </c>
      <c r="E85" s="251">
        <v>9181.31</v>
      </c>
      <c r="F85" s="65">
        <f t="shared" si="1"/>
        <v>308.09765100671143</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206954</v>
      </c>
      <c r="E86" s="251">
        <v>344063.09</v>
      </c>
      <c r="F86" s="65">
        <f t="shared" si="1"/>
        <v>166.25099780627582</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672890</v>
      </c>
      <c r="E88" s="251">
        <v>782859.39</v>
      </c>
      <c r="F88" s="65">
        <f t="shared" si="1"/>
        <v>116.34284801379127</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520308</v>
      </c>
      <c r="E89" s="83">
        <f t="shared" si="17"/>
        <v>137312.5</v>
      </c>
      <c r="F89" s="65">
        <f t="shared" si="1"/>
        <v>26.390618633578573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520308</v>
      </c>
      <c r="E106" s="251">
        <v>137312.5</v>
      </c>
      <c r="F106" s="65">
        <f t="shared" si="1"/>
        <v>26.390618633578573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468854</v>
      </c>
      <c r="E107" s="83">
        <f t="shared" si="21"/>
        <v>289037.33</v>
      </c>
      <c r="F107" s="65">
        <f t="shared" si="1"/>
        <v>61.647619514816988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304309</v>
      </c>
      <c r="E108" s="251">
        <v>145000</v>
      </c>
      <c r="F108" s="65">
        <f t="shared" si="1"/>
        <v>47.64893578566523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29780</v>
      </c>
      <c r="E109" s="251">
        <v>20959</v>
      </c>
      <c r="F109" s="65">
        <f t="shared" si="1"/>
        <v>70.379449294828746</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40000</v>
      </c>
      <c r="E111" s="251">
        <v>40000</v>
      </c>
      <c r="F111" s="65">
        <f t="shared" si="1"/>
        <v>100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94765</v>
      </c>
      <c r="E113" s="251">
        <v>83078.33</v>
      </c>
      <c r="F113" s="65">
        <f t="shared" si="1"/>
        <v>87.667735978473075</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653386</v>
      </c>
      <c r="E114" s="83">
        <f t="shared" si="22"/>
        <v>700063.92</v>
      </c>
      <c r="F114" s="65">
        <f t="shared" si="1"/>
        <v>107.14400369766111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486586</v>
      </c>
      <c r="E115" s="83">
        <f t="shared" si="23"/>
        <v>544263.92000000004</v>
      </c>
      <c r="F115" s="65">
        <f t="shared" si="1"/>
        <v>111.85359217075708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384435</v>
      </c>
      <c r="E116" s="251">
        <v>456387.71</v>
      </c>
      <c r="F116" s="65">
        <f t="shared" si="1"/>
        <v>118.71648263035364</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102151</v>
      </c>
      <c r="E117" s="251">
        <v>87876.21</v>
      </c>
      <c r="F117" s="65">
        <f t="shared" si="1"/>
        <v>86.025795146400924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103800</v>
      </c>
      <c r="E118" s="83">
        <f t="shared" si="24"/>
        <v>106800</v>
      </c>
      <c r="F118" s="65">
        <f t="shared" si="1"/>
        <v>102.89017341040463</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103800</v>
      </c>
      <c r="E119" s="251">
        <v>106800</v>
      </c>
      <c r="F119" s="65">
        <f t="shared" si="1"/>
        <v>102.89017341040463</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63000</v>
      </c>
      <c r="E122" s="83">
        <f t="shared" si="25"/>
        <v>49000</v>
      </c>
      <c r="F122" s="65">
        <f t="shared" si="1"/>
        <v>77.777777777777786</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63000</v>
      </c>
      <c r="E123" s="251">
        <v>49000</v>
      </c>
      <c r="F123" s="65">
        <f t="shared" si="1"/>
        <v>77.777777777777786</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203800</v>
      </c>
      <c r="E129" s="83">
        <f t="shared" si="26"/>
        <v>160108.75</v>
      </c>
      <c r="F129" s="65">
        <f t="shared" si="1"/>
        <v>78.561702649656524</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173200</v>
      </c>
      <c r="E138" s="251">
        <v>123582.23</v>
      </c>
      <c r="F138" s="65">
        <f t="shared" si="1"/>
        <v>71.352326789838344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30600</v>
      </c>
      <c r="E140" s="251">
        <v>36526.519999999997</v>
      </c>
      <c r="F140" s="65">
        <f t="shared" si="1"/>
        <v>119.36771241830064</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7055460</v>
      </c>
      <c r="E141" s="108">
        <f t="shared" si="28"/>
        <v>6492241.870000001</v>
      </c>
      <c r="F141" s="84">
        <f t="shared" si="1"/>
        <v>92.017272722118776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1376888.59</v>
      </c>
      <c r="E5" s="109">
        <f t="shared" si="0"/>
        <v>14683.46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1376888.59</v>
      </c>
      <c r="E22" s="110">
        <f t="shared" si="3"/>
        <v>14683.46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1376888.59</v>
      </c>
      <c r="E23" s="110">
        <f t="shared" si="4"/>
        <v>14683.46</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1376888.59</v>
      </c>
      <c r="E25" s="252">
        <v>14683.46</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7" sqref="D5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199446.31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5127317.13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3508775.9699999997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516046.78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2835160.35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9536.0499999999993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27542.5</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73900</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46590.29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1618541.16</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5189560.25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3422467.71</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516046.78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2744852.09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9536.0499999999993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27542.5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73900</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50590.29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1767092.54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137203.18999999948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4885.6000000000004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4885.6000000000004</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4885.6000000000004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4885.6000000000004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132317.59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132317.59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8</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32504</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8</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Provjera</v>
      </c>
      <c r="C227" s="121" t="s">
        <v>3230</v>
      </c>
      <c r="D227" s="125"/>
      <c r="E227" s="73">
        <f t="shared" si="20"/>
        <v>0</v>
      </c>
      <c r="F227" s="73">
        <f t="shared" si="21"/>
        <v>1</v>
      </c>
      <c r="G227" s="73"/>
      <c r="H227" s="73"/>
      <c r="I227" s="73"/>
      <c r="J227" s="73"/>
      <c r="K227" s="73"/>
      <c r="L227" s="73">
        <f>IF(AND('PR-RAS'!D428&gt;0,SUM('PR-RAS'!D846:D846)=0),1,0)</f>
        <v>1</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Provjera</v>
      </c>
      <c r="C268" s="120" t="s">
        <v>3271</v>
      </c>
      <c r="D268" s="125"/>
      <c r="E268" s="73">
        <f t="shared" si="20"/>
        <v>0</v>
      </c>
      <c r="F268" s="73">
        <f t="shared" si="21"/>
        <v>1</v>
      </c>
      <c r="G268" s="73"/>
      <c r="H268" s="73"/>
      <c r="I268" s="73"/>
      <c r="J268" s="73"/>
      <c r="K268" s="73"/>
      <c r="L268" s="73">
        <f>IF(AND('PR-RAS'!D613&gt;0,'PR-RAS'!D965=0),1,0)</f>
        <v>1</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2023-02-13T18:30:28Z</cp:lastPrinted>
  <dcterms:created xsi:type="dcterms:W3CDTF">2022-04-01T05:14:30Z</dcterms:created>
  <dcterms:modified xsi:type="dcterms:W3CDTF">2023-02-13T18:34:09Z</dcterms:modified>
</cp:coreProperties>
</file>