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mc:AlternateContent xmlns:mc="http://schemas.openxmlformats.org/markup-compatibility/2006">
    <mc:Choice Requires="x15">
      <x15ac:absPath xmlns:x15ac="http://schemas.microsoft.com/office/spreadsheetml/2010/11/ac" url="F:\Radna površina\"/>
    </mc:Choice>
  </mc:AlternateContent>
  <xr:revisionPtr revIDLastSave="0" documentId="13_ncr:1_{198C59C4-CDEC-4A21-A6D7-80720D19F8C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E290" i="9"/>
  <c r="B290" i="9"/>
  <c r="F289" i="9"/>
  <c r="H288" i="9"/>
  <c r="G288" i="9"/>
  <c r="F288" i="9"/>
  <c r="E288" i="9"/>
  <c r="B288" i="9"/>
  <c r="F287" i="9"/>
  <c r="F286" i="9"/>
  <c r="H285" i="9"/>
  <c r="G285" i="9"/>
  <c r="F285" i="9"/>
  <c r="E285" i="9"/>
  <c r="B285" i="9"/>
  <c r="H284" i="9"/>
  <c r="G284" i="9"/>
  <c r="F284" i="9"/>
  <c r="E284" i="9"/>
  <c r="B284" i="9"/>
  <c r="H283" i="9"/>
  <c r="G283" i="9"/>
  <c r="F283" i="9"/>
  <c r="E283" i="9"/>
  <c r="B283" i="9"/>
  <c r="F282" i="9"/>
  <c r="H281" i="9"/>
  <c r="G281" i="9"/>
  <c r="F281" i="9"/>
  <c r="E281" i="9"/>
  <c r="B281" i="9"/>
  <c r="H280" i="9"/>
  <c r="G280" i="9"/>
  <c r="F280" i="9"/>
  <c r="E280" i="9"/>
  <c r="B280" i="9"/>
  <c r="H279" i="9"/>
  <c r="G279" i="9"/>
  <c r="F279" i="9"/>
  <c r="E279" i="9"/>
  <c r="B279" i="9"/>
  <c r="F278" i="9"/>
  <c r="F277" i="9"/>
  <c r="F276" i="9"/>
  <c r="F275" i="9"/>
  <c r="L274" i="9"/>
  <c r="H274" i="9"/>
  <c r="F274" i="9"/>
  <c r="I273" i="9"/>
  <c r="H273" i="9"/>
  <c r="F273" i="9"/>
  <c r="E273" i="9"/>
  <c r="B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H225" i="9"/>
  <c r="G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F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H21" i="9"/>
  <c r="G21" i="9"/>
  <c r="F21" i="9"/>
  <c r="E21" i="9"/>
  <c r="B21" i="9"/>
  <c r="F20" i="9"/>
  <c r="F4" i="9"/>
  <c r="O3" i="9"/>
  <c r="G274" i="9" s="1"/>
  <c r="E274" i="9" s="1"/>
  <c r="B274" i="9" s="1"/>
  <c r="I3" i="9"/>
  <c r="H3" i="9"/>
  <c r="G3" i="9"/>
  <c r="D101" i="8"/>
  <c r="D95" i="8"/>
  <c r="D90" i="8"/>
  <c r="D85" i="8"/>
  <c r="D80" i="8"/>
  <c r="D75" i="8"/>
  <c r="D70" i="8"/>
  <c r="D65" i="8"/>
  <c r="D60" i="8"/>
  <c r="D55" i="8"/>
  <c r="D50" i="8"/>
  <c r="D49" i="8"/>
  <c r="D44" i="8"/>
  <c r="D43" i="8"/>
  <c r="D36" i="8"/>
  <c r="D26" i="8"/>
  <c r="D24" i="8"/>
  <c r="D18" i="8"/>
  <c r="D8" i="8"/>
  <c r="D6" i="8"/>
  <c r="E44" i="7"/>
  <c r="D44" i="7"/>
  <c r="E39" i="7"/>
  <c r="D39" i="7"/>
  <c r="E38" i="7"/>
  <c r="D38" i="7"/>
  <c r="E30" i="7"/>
  <c r="D30" i="7"/>
  <c r="E23" i="7"/>
  <c r="D23" i="7"/>
  <c r="E22" i="7"/>
  <c r="D22" i="7"/>
  <c r="E7" i="7"/>
  <c r="D7" i="7"/>
  <c r="E6" i="7"/>
  <c r="D6" i="7"/>
  <c r="E5" i="7"/>
  <c r="D5" i="7"/>
  <c r="G297" i="9" s="1"/>
  <c r="E297"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D206" i="5"/>
  <c r="F205" i="5"/>
  <c r="F204" i="5"/>
  <c r="F203" i="5"/>
  <c r="F202" i="5"/>
  <c r="F201" i="5"/>
  <c r="F200" i="5"/>
  <c r="F199" i="5"/>
  <c r="E198" i="5"/>
  <c r="D198" i="5"/>
  <c r="F198" i="5" s="1"/>
  <c r="F197" i="5"/>
  <c r="F196" i="5"/>
  <c r="F195" i="5"/>
  <c r="F194" i="5"/>
  <c r="F193" i="5"/>
  <c r="F192" i="5"/>
  <c r="E191" i="5"/>
  <c r="D191" i="5"/>
  <c r="F191" i="5" s="1"/>
  <c r="E190" i="5"/>
  <c r="H291" i="9" s="1"/>
  <c r="D190" i="5"/>
  <c r="F189" i="5"/>
  <c r="F188" i="5"/>
  <c r="F187" i="5"/>
  <c r="F186" i="5"/>
  <c r="F185" i="5"/>
  <c r="F184" i="5"/>
  <c r="F183" i="5"/>
  <c r="F182" i="5"/>
  <c r="F181" i="5"/>
  <c r="E180" i="5"/>
  <c r="D180" i="5"/>
  <c r="F180" i="5" s="1"/>
  <c r="F179" i="5"/>
  <c r="F178" i="5"/>
  <c r="E177" i="5"/>
  <c r="H289" i="9" s="1"/>
  <c r="D177" i="5"/>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6"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D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C1524" i="1"/>
  <c r="C1523" i="1"/>
  <c r="C1522" i="1"/>
  <c r="C1521" i="1"/>
  <c r="C1520" i="1"/>
  <c r="C1519" i="1"/>
  <c r="C1518" i="1"/>
  <c r="C1516" i="1"/>
  <c r="C1515" i="1"/>
  <c r="C1514" i="1"/>
  <c r="C1513" i="1"/>
  <c r="C1512" i="1"/>
  <c r="C1511" i="1"/>
  <c r="C1510" i="1"/>
  <c r="C1509" i="1"/>
  <c r="C1508" i="1"/>
  <c r="C1507" i="1"/>
  <c r="C1506" i="1"/>
  <c r="C1505" i="1"/>
  <c r="C1504" i="1"/>
  <c r="C1503" i="1"/>
  <c r="C1502" i="1"/>
  <c r="C1501" i="1"/>
  <c r="C1500" i="1"/>
  <c r="C1499" i="1"/>
  <c r="C1498" i="1"/>
  <c r="C1497" i="1"/>
  <c r="C1496" i="1"/>
  <c r="C1495" i="1"/>
  <c r="C1494" i="1"/>
  <c r="C1493" i="1"/>
  <c r="C1492" i="1"/>
  <c r="C1491" i="1"/>
  <c r="C1490" i="1"/>
  <c r="C1489" i="1"/>
  <c r="C1488" i="1"/>
  <c r="C1487" i="1"/>
  <c r="C1486" i="1"/>
  <c r="C1485" i="1"/>
  <c r="C1484" i="1"/>
  <c r="C1483" i="1"/>
  <c r="C1482" i="1"/>
  <c r="C1481"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4" i="1"/>
  <c r="C414" i="1"/>
  <c r="D413" i="1"/>
  <c r="C413" i="1"/>
  <c r="D412" i="1"/>
  <c r="C412" i="1"/>
  <c r="D411" i="1"/>
  <c r="C411" i="1"/>
  <c r="D406" i="1"/>
  <c r="C406" i="1"/>
  <c r="D405" i="1"/>
  <c r="C405" i="1"/>
  <c r="D404" i="1"/>
  <c r="C404" i="1"/>
  <c r="D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C293" i="1"/>
  <c r="D292" i="1"/>
  <c r="C292" i="1"/>
  <c r="D291" i="1"/>
  <c r="C291" i="1"/>
  <c r="D290" i="1"/>
  <c r="C290" i="1"/>
  <c r="D289" i="1"/>
  <c r="C289" i="1"/>
  <c r="D288" i="1"/>
  <c r="C288" i="1"/>
  <c r="D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3" i="1"/>
  <c r="G293" i="1"/>
  <c r="H294" i="1"/>
  <c r="G294" i="1"/>
  <c r="H295" i="1"/>
  <c r="G295" i="1"/>
  <c r="H296"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4" i="1"/>
  <c r="G414" i="1"/>
  <c r="H415" i="1"/>
  <c r="G415"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8" i="3"/>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6" i="1"/>
  <c r="G1436" i="1"/>
  <c r="H1437" i="1"/>
  <c r="G1437" i="1"/>
  <c r="H1438" i="1"/>
  <c r="G1438" i="1"/>
  <c r="J1439" i="1"/>
  <c r="H1439" i="1"/>
  <c r="G1439" i="1"/>
  <c r="I1439" i="1" s="1"/>
  <c r="J1440" i="1"/>
  <c r="H1440" i="1"/>
  <c r="G1440" i="1"/>
  <c r="I1440" i="1" s="1"/>
  <c r="J1441" i="1"/>
  <c r="H1441" i="1"/>
  <c r="G1441" i="1"/>
  <c r="I1441" i="1" s="1"/>
  <c r="J1442" i="1"/>
  <c r="H1442" i="1"/>
  <c r="G1442" i="1"/>
  <c r="I1442" i="1" s="1"/>
  <c r="J1443" i="1"/>
  <c r="H1443" i="1"/>
  <c r="G1443" i="1"/>
  <c r="I1443" i="1" s="1"/>
  <c r="J1444" i="1"/>
  <c r="H1444" i="1"/>
  <c r="G1444" i="1"/>
  <c r="I1444" i="1" s="1"/>
  <c r="J1445" i="1"/>
  <c r="H1445" i="1"/>
  <c r="G1445" i="1"/>
  <c r="J1446" i="1"/>
  <c r="H1446" i="1"/>
  <c r="G1446" i="1"/>
  <c r="I1446" i="1" s="1"/>
  <c r="J1447" i="1"/>
  <c r="H1447" i="1"/>
  <c r="G1447" i="1"/>
  <c r="I1447" i="1" s="1"/>
  <c r="J1448" i="1"/>
  <c r="H1448" i="1"/>
  <c r="G1448" i="1"/>
  <c r="I1448" i="1" s="1"/>
  <c r="J1449" i="1"/>
  <c r="H1449" i="1"/>
  <c r="G1449" i="1"/>
  <c r="I1449" i="1" s="1"/>
  <c r="J1450" i="1"/>
  <c r="H1450" i="1"/>
  <c r="G1450" i="1"/>
  <c r="I1450" i="1" s="1"/>
  <c r="J1451" i="1"/>
  <c r="H1451" i="1"/>
  <c r="G1451" i="1"/>
  <c r="I1451" i="1" s="1"/>
  <c r="J1452" i="1"/>
  <c r="H1452" i="1"/>
  <c r="G1452" i="1"/>
  <c r="I1452" i="1" s="1"/>
  <c r="H1453" i="1"/>
  <c r="G1453" i="1"/>
  <c r="H1454" i="1"/>
  <c r="G1454" i="1"/>
  <c r="J1455" i="1"/>
  <c r="H1455" i="1"/>
  <c r="G1455" i="1"/>
  <c r="I1455" i="1" s="1"/>
  <c r="J1456" i="1"/>
  <c r="H1456" i="1"/>
  <c r="G1456" i="1"/>
  <c r="I1456" i="1" s="1"/>
  <c r="J1457" i="1"/>
  <c r="H1457" i="1"/>
  <c r="G1457" i="1"/>
  <c r="I1457" i="1" s="1"/>
  <c r="J1458" i="1"/>
  <c r="H1458" i="1"/>
  <c r="G1458" i="1"/>
  <c r="I1458" i="1" s="1"/>
  <c r="J1459" i="1"/>
  <c r="H1459" i="1"/>
  <c r="G1459" i="1"/>
  <c r="I1459" i="1" s="1"/>
  <c r="J1460" i="1"/>
  <c r="H1460" i="1"/>
  <c r="G1460" i="1"/>
  <c r="I1460" i="1" s="1"/>
  <c r="H1461" i="1"/>
  <c r="G1461" i="1"/>
  <c r="J1462" i="1"/>
  <c r="H1462" i="1"/>
  <c r="G1462" i="1"/>
  <c r="I1462" i="1" s="1"/>
  <c r="J1463" i="1"/>
  <c r="H1463" i="1"/>
  <c r="G1463" i="1"/>
  <c r="I1463" i="1" s="1"/>
  <c r="J1464" i="1"/>
  <c r="H1464" i="1"/>
  <c r="G1464" i="1"/>
  <c r="I1464" i="1" s="1"/>
  <c r="J1465" i="1"/>
  <c r="H1465" i="1"/>
  <c r="G1465" i="1"/>
  <c r="I1465" i="1" s="1"/>
  <c r="J1466" i="1"/>
  <c r="H1466" i="1"/>
  <c r="G1466" i="1"/>
  <c r="I1466" i="1" s="1"/>
  <c r="J1467" i="1"/>
  <c r="H1467" i="1"/>
  <c r="G1467" i="1"/>
  <c r="I1467" i="1" s="1"/>
  <c r="J1468" i="1"/>
  <c r="H1468" i="1"/>
  <c r="G1468" i="1"/>
  <c r="I1468" i="1" s="1"/>
  <c r="H1469" i="1"/>
  <c r="G1469" i="1"/>
  <c r="H1470" i="1"/>
  <c r="G1470" i="1"/>
  <c r="J1471" i="1"/>
  <c r="H1471" i="1"/>
  <c r="G1471" i="1"/>
  <c r="I1471" i="1" s="1"/>
  <c r="J1472" i="1"/>
  <c r="H1472" i="1"/>
  <c r="G1472" i="1"/>
  <c r="I1472" i="1" s="1"/>
  <c r="J1473" i="1"/>
  <c r="H1473" i="1"/>
  <c r="G1473" i="1"/>
  <c r="I1473" i="1" s="1"/>
  <c r="J1474" i="1"/>
  <c r="H1474" i="1"/>
  <c r="G1474" i="1"/>
  <c r="I1474" i="1" s="1"/>
  <c r="H1475" i="1"/>
  <c r="G1475" i="1"/>
  <c r="J1476" i="1"/>
  <c r="H1476" i="1"/>
  <c r="G1476" i="1"/>
  <c r="I1476" i="1" s="1"/>
  <c r="J1477" i="1"/>
  <c r="H1477" i="1"/>
  <c r="G1477" i="1"/>
  <c r="I1477" i="1" s="1"/>
  <c r="J1478" i="1"/>
  <c r="H1478" i="1"/>
  <c r="G1478" i="1"/>
  <c r="I1478" i="1" s="1"/>
  <c r="J1479" i="1"/>
  <c r="H1479" i="1"/>
  <c r="G1479" i="1"/>
  <c r="I1479" i="1" s="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D412" i="4"/>
  <c r="F6" i="4"/>
  <c r="E412" i="4"/>
  <c r="E290" i="4"/>
  <c r="D286" i="1" s="1"/>
  <c r="D289" i="4"/>
  <c r="F151" i="4"/>
  <c r="E413" i="4"/>
  <c r="E291" i="4"/>
  <c r="D287" i="1" s="1"/>
  <c r="H20" i="9"/>
  <c r="G20" i="9"/>
  <c r="E20" i="9" s="1"/>
  <c r="F152" i="4"/>
  <c r="D407" i="4"/>
  <c r="F298" i="4"/>
  <c r="D408" i="4"/>
  <c r="F350" i="4"/>
  <c r="E408" i="4"/>
  <c r="D403" i="1" s="1"/>
  <c r="D643" i="4"/>
  <c r="F416" i="4"/>
  <c r="D644" i="4"/>
  <c r="F417" i="4"/>
  <c r="E644" i="4"/>
  <c r="D638" i="1" s="1"/>
  <c r="D635" i="4"/>
  <c r="F420" i="4"/>
  <c r="D636" i="4"/>
  <c r="F528" i="4"/>
  <c r="E636" i="4"/>
  <c r="D630" i="1" s="1"/>
  <c r="G142" i="9"/>
  <c r="E142" i="9" s="1"/>
  <c r="B142" i="9" s="1"/>
  <c r="F603" i="4"/>
  <c r="G282" i="9"/>
  <c r="E282" i="9" s="1"/>
  <c r="B282" i="9" s="1"/>
  <c r="G276" i="9"/>
  <c r="E276" i="9" s="1"/>
  <c r="F6" i="5"/>
  <c r="G286" i="9"/>
  <c r="E286" i="9" s="1"/>
  <c r="B286" i="9" s="1"/>
  <c r="F88" i="5"/>
  <c r="G287" i="9"/>
  <c r="E287" i="9" s="1"/>
  <c r="B287" i="9" s="1"/>
  <c r="F149" i="5"/>
  <c r="G289" i="9"/>
  <c r="E289" i="9" s="1"/>
  <c r="B289" i="9" s="1"/>
  <c r="F177" i="5"/>
  <c r="G291" i="9"/>
  <c r="E291" i="9" s="1"/>
  <c r="B291" i="9" s="1"/>
  <c r="F190" i="5"/>
  <c r="G292" i="9"/>
  <c r="E292" i="9" s="1"/>
  <c r="B292" i="9" s="1"/>
  <c r="F206" i="5"/>
  <c r="D141" i="6"/>
  <c r="F5" i="6"/>
  <c r="B297" i="9"/>
  <c r="E296" i="9"/>
  <c r="I10" i="3" s="1"/>
  <c r="D42" i="8"/>
  <c r="G278" i="9"/>
  <c r="E278" i="9" s="1"/>
  <c r="B278" i="9" s="1"/>
  <c r="G277" i="9"/>
  <c r="E277" i="9" s="1"/>
  <c r="B277" i="9" s="1"/>
  <c r="M212" i="9"/>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G164" i="9"/>
  <c r="E164" i="9" s="1"/>
  <c r="B164" i="9" s="1"/>
  <c r="G163" i="9"/>
  <c r="E163" i="9" s="1"/>
  <c r="B163" i="9" s="1"/>
  <c r="G162" i="9"/>
  <c r="E162" i="9" s="1"/>
  <c r="B162" i="9" s="1"/>
  <c r="G161" i="9"/>
  <c r="E161" i="9" s="1"/>
  <c r="B161" i="9" s="1"/>
  <c r="G160" i="9"/>
  <c r="E160" i="9" s="1"/>
  <c r="B160" i="9" s="1"/>
  <c r="I10" i="9"/>
  <c r="K1432" i="9" l="1"/>
  <c r="G295" i="9"/>
  <c r="E295" i="9" s="1"/>
  <c r="B295" i="9" s="1"/>
  <c r="I34" i="3"/>
  <c r="C1517" i="1"/>
  <c r="G294" i="9"/>
  <c r="E294" i="9" s="1"/>
  <c r="F141" i="6"/>
  <c r="H28" i="3"/>
  <c r="C1435" i="1"/>
  <c r="G299" i="9"/>
  <c r="E299" i="9" s="1"/>
  <c r="B276" i="9"/>
  <c r="E275" i="9"/>
  <c r="F636" i="4"/>
  <c r="C630" i="1"/>
  <c r="F635" i="4"/>
  <c r="C629" i="1"/>
  <c r="F644" i="4"/>
  <c r="C638" i="1"/>
  <c r="F643" i="4"/>
  <c r="C637" i="1"/>
  <c r="F408" i="4"/>
  <c r="C403" i="1"/>
  <c r="F407" i="4"/>
  <c r="C402" i="1"/>
  <c r="B20" i="9"/>
  <c r="E19" i="9"/>
  <c r="E640" i="4"/>
  <c r="E415" i="4"/>
  <c r="D410" i="1" s="1"/>
  <c r="D408" i="1"/>
  <c r="D413" i="4"/>
  <c r="D291" i="4"/>
  <c r="F289" i="4"/>
  <c r="C285" i="1"/>
  <c r="D290" i="4"/>
  <c r="E639" i="4"/>
  <c r="E414" i="4"/>
  <c r="D409" i="1" s="1"/>
  <c r="D407" i="1"/>
  <c r="D639" i="4"/>
  <c r="D414" i="4"/>
  <c r="F412" i="4"/>
  <c r="C407" i="1"/>
  <c r="M3" i="9"/>
  <c r="I8" i="3"/>
  <c r="H407" i="1" l="1"/>
  <c r="G407" i="1"/>
  <c r="F414" i="4"/>
  <c r="C409" i="1"/>
  <c r="F639" i="4"/>
  <c r="C633" i="1"/>
  <c r="E641" i="4"/>
  <c r="D633" i="1"/>
  <c r="F290" i="4"/>
  <c r="C286" i="1"/>
  <c r="H285" i="1"/>
  <c r="G285" i="1"/>
  <c r="F291" i="4"/>
  <c r="C287" i="1"/>
  <c r="D640" i="4"/>
  <c r="D415" i="4"/>
  <c r="F413" i="4"/>
  <c r="C408" i="1"/>
  <c r="E642" i="4"/>
  <c r="D634" i="1"/>
  <c r="H402" i="1"/>
  <c r="G402" i="1"/>
  <c r="H403" i="1"/>
  <c r="G403" i="1"/>
  <c r="H637" i="1"/>
  <c r="G637" i="1"/>
  <c r="H638" i="1"/>
  <c r="G638" i="1"/>
  <c r="H629" i="1"/>
  <c r="G629" i="1"/>
  <c r="H630" i="1"/>
  <c r="G630" i="1"/>
  <c r="B299" i="9"/>
  <c r="E298" i="9"/>
  <c r="H1435" i="1"/>
  <c r="G1435" i="1"/>
  <c r="H9" i="3"/>
  <c r="B294" i="9"/>
  <c r="E293" i="9"/>
  <c r="H1517" i="1"/>
  <c r="G1517" i="1"/>
  <c r="H11" i="3"/>
  <c r="N3" i="9" l="1"/>
  <c r="I11" i="3"/>
  <c r="K3" i="9"/>
  <c r="I9" i="3"/>
  <c r="E646" i="4"/>
  <c r="D636" i="1"/>
  <c r="H408" i="1"/>
  <c r="G408" i="1"/>
  <c r="F415" i="4"/>
  <c r="C410" i="1"/>
  <c r="D642" i="4"/>
  <c r="F640" i="4"/>
  <c r="C634" i="1"/>
  <c r="D641" i="4"/>
  <c r="H287" i="1"/>
  <c r="G287" i="1"/>
  <c r="H286" i="1"/>
  <c r="G286" i="1"/>
  <c r="E645" i="4"/>
  <c r="D635" i="1"/>
  <c r="H633" i="1"/>
  <c r="G633" i="1"/>
  <c r="H409" i="1"/>
  <c r="G409" i="1"/>
  <c r="I18" i="3" l="1"/>
  <c r="D639" i="1"/>
  <c r="D645" i="4"/>
  <c r="F641" i="4"/>
  <c r="C635" i="1"/>
  <c r="H634" i="1"/>
  <c r="G634" i="1"/>
  <c r="D646" i="4"/>
  <c r="F642" i="4"/>
  <c r="C636" i="1"/>
  <c r="H410" i="1"/>
  <c r="G410" i="1"/>
  <c r="I19" i="3"/>
  <c r="D640" i="1"/>
  <c r="H636" i="1" l="1"/>
  <c r="G636" i="1"/>
  <c r="F646" i="4"/>
  <c r="H19" i="3"/>
  <c r="C640" i="1"/>
  <c r="H635" i="1"/>
  <c r="G635" i="1"/>
  <c r="F645" i="4"/>
  <c r="H18" i="3"/>
  <c r="C639" i="1"/>
  <c r="H639" i="1" l="1"/>
  <c r="G639" i="1"/>
  <c r="H7" i="3"/>
  <c r="H640" i="1"/>
  <c r="G640" i="1"/>
  <c r="J3" i="9" l="1"/>
  <c r="I7" i="3"/>
  <c r="M272" i="9" l="1"/>
  <c r="L272" i="9"/>
  <c r="F272" i="9" s="1"/>
  <c r="H18" i="9"/>
  <c r="G18" i="9"/>
  <c r="E18" i="9" s="1"/>
  <c r="B18"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B272" i="9"/>
  <c r="F19" i="9"/>
  <c r="F3" i="9" s="1"/>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<sst xmlns="http://schemas.openxmlformats.org/spreadsheetml/2006/main" count="4313" uniqueCount="3394">
  <si>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</si>
  <si>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</si>
  <si>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</si>
  <si>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</si>
  <si>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</si>
  <si>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</si>
  <si>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</si>
  <si>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</si>
  <si>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</si>
  <si>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</si>
  <si>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</si>
  <si>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</si>
  <si>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</si>
  <si>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</si>
  <si>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</si>
  <si>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</si>
  <si>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</si>
  <si>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</si>
  <si>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</si>
  <si>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</si>
  <si>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</si>
  <si>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</si>
  <si>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</si>
  <si>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</si>
  <si>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</si>
  <si>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</si>
  <si>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</si>
  <si>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</si>
  <si>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</si>
  <si>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</si>
  <si>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</si>
  <si>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ČAGLIN</t>
  </si>
  <si>
    <t>BILANCA</t>
  </si>
  <si>
    <t>RAS funkcijski</t>
  </si>
  <si>
    <t>Razina:</t>
  </si>
  <si>
    <t>22</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</si>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</sst>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6096651</v>
      </c>
      <c r="D2" s="6">
        <f>'PR-RAS'!E6</f>
        <v>7083221.8200000003</v>
      </c>
      <c r="E2" s="6">
        <v>0</v>
      </c>
      <c r="F2" s="6">
        <v>0</v>
      </c>
      <c r="G2" s="7">
        <f t="shared" ref="G2:G264" si="0">(B2/1000)*(C2*1+D2*2)</f>
        <v>20263.094639999999</v>
      </c>
      <c r="H2" s="7">
        <f t="shared" ref="H2:H264" si="1">ABS(C2-ROUND(C2,0))+ABS(D2-ROUND(D2,0))</f>
        <v>0.17999999970197678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1094555</v>
      </c>
      <c r="D3" s="1">
        <f>'PR-RAS'!E7</f>
        <v>1425997.31</v>
      </c>
      <c r="E3" s="1">
        <v>0</v>
      </c>
      <c r="F3" s="1">
        <v>0</v>
      </c>
      <c r="G3" s="2">
        <f t="shared" si="0"/>
        <v>7893.0992400000005</v>
      </c>
      <c r="H3" s="2">
        <f t="shared" si="1"/>
        <v>0.31000000005587935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957212</v>
      </c>
      <c r="D4" s="1">
        <f>'PR-RAS'!E8</f>
        <v>1114520.74</v>
      </c>
      <c r="E4" s="1">
        <v>0</v>
      </c>
      <c r="F4" s="1">
        <v>0</v>
      </c>
      <c r="G4" s="2">
        <f t="shared" si="0"/>
        <v>9558.76044</v>
      </c>
      <c r="H4" s="2">
        <f t="shared" si="1"/>
        <v>0.26000000000931323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957212</v>
      </c>
      <c r="D5" s="1">
        <f>'PR-RAS'!E9</f>
        <v>1114520.74</v>
      </c>
      <c r="E5" s="1">
        <v>0</v>
      </c>
      <c r="F5" s="1">
        <v>0</v>
      </c>
      <c r="G5" s="2">
        <f t="shared" si="0"/>
        <v>12745.013919999999</v>
      </c>
      <c r="H5" s="2">
        <f t="shared" si="1"/>
        <v>0.26000000000931323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129527</v>
      </c>
      <c r="D19" s="1">
        <f>'PR-RAS'!E23</f>
        <v>298158.57</v>
      </c>
      <c r="E19" s="1">
        <v>0</v>
      </c>
      <c r="F19" s="1">
        <v>0</v>
      </c>
      <c r="G19" s="2">
        <f t="shared" si="0"/>
        <v>13065.194519999999</v>
      </c>
      <c r="H19" s="2">
        <f t="shared" si="1"/>
        <v>0.42999999999301508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660</v>
      </c>
      <c r="D20" s="1">
        <f>'PR-RAS'!E24</f>
        <v>660</v>
      </c>
      <c r="E20" s="1">
        <v>0</v>
      </c>
      <c r="F20" s="1">
        <v>0</v>
      </c>
      <c r="G20" s="2">
        <f t="shared" si="0"/>
        <v>37.619999999999997</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128867</v>
      </c>
      <c r="D23" s="1">
        <f>'PR-RAS'!E27</f>
        <v>297498.57</v>
      </c>
      <c r="E23" s="1">
        <v>0</v>
      </c>
      <c r="F23" s="1">
        <v>0</v>
      </c>
      <c r="G23" s="2">
        <f t="shared" si="0"/>
        <v>15925.01108</v>
      </c>
      <c r="H23" s="2">
        <f t="shared" si="1"/>
        <v>0.42999999999301508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7816</v>
      </c>
      <c r="D25" s="1">
        <f>'PR-RAS'!E29</f>
        <v>13318</v>
      </c>
      <c r="E25" s="1">
        <v>0</v>
      </c>
      <c r="F25" s="1">
        <v>0</v>
      </c>
      <c r="G25" s="2">
        <f t="shared" si="0"/>
        <v>826.84800000000007</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7816</v>
      </c>
      <c r="D27" s="1">
        <f>'PR-RAS'!E31</f>
        <v>13318</v>
      </c>
      <c r="E27" s="1">
        <v>0</v>
      </c>
      <c r="F27" s="1">
        <v>0</v>
      </c>
      <c r="G27" s="2">
        <f t="shared" si="0"/>
        <v>895.75199999999995</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3407921</v>
      </c>
      <c r="D46" s="1">
        <f>'PR-RAS'!E50</f>
        <v>3291511.0500000003</v>
      </c>
      <c r="E46" s="1">
        <v>0</v>
      </c>
      <c r="F46" s="1">
        <v>0</v>
      </c>
      <c r="G46" s="2">
        <f t="shared" si="0"/>
        <v>449592.43950000004</v>
      </c>
      <c r="H46" s="2">
        <f t="shared" si="1"/>
        <v>5.0000000279396772E-2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178548</v>
      </c>
      <c r="E50" s="1">
        <v>0</v>
      </c>
      <c r="F50" s="1">
        <v>0</v>
      </c>
      <c r="G50" s="2">
        <f t="shared" si="0"/>
        <v>17497.704000000002</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178548</v>
      </c>
      <c r="E54" s="1">
        <v>0</v>
      </c>
      <c r="F54" s="1">
        <v>0</v>
      </c>
      <c r="G54" s="2">
        <f t="shared" si="0"/>
        <v>18926.088</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3324543</v>
      </c>
      <c r="D55" s="1">
        <f>'PR-RAS'!E59</f>
        <v>3088431.99</v>
      </c>
      <c r="E55" s="1">
        <v>0</v>
      </c>
      <c r="F55" s="1">
        <v>0</v>
      </c>
      <c r="G55" s="2">
        <f t="shared" si="0"/>
        <v>513075.97692000004</v>
      </c>
      <c r="H55" s="2">
        <f t="shared" si="1"/>
        <v>9.9999997764825821E-3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3021727</v>
      </c>
      <c r="D56" s="1">
        <f>'PR-RAS'!E60</f>
        <v>3050819.49</v>
      </c>
      <c r="E56" s="1">
        <v>0</v>
      </c>
      <c r="F56" s="1">
        <v>0</v>
      </c>
      <c r="G56" s="2">
        <f t="shared" si="0"/>
        <v>501785.12890000001</v>
      </c>
      <c r="H56" s="2">
        <f t="shared" si="1"/>
        <v>0.49000000022351742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302816</v>
      </c>
      <c r="D57" s="1">
        <f>'PR-RAS'!E61</f>
        <v>37612.5</v>
      </c>
      <c r="E57" s="1">
        <v>0</v>
      </c>
      <c r="F57" s="1">
        <v>0</v>
      </c>
      <c r="G57" s="2">
        <f t="shared" si="0"/>
        <v>21170.296000000002</v>
      </c>
      <c r="H57" s="2">
        <f t="shared" si="1"/>
        <v>0.5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83378</v>
      </c>
      <c r="D58" s="1">
        <f>'PR-RAS'!E62</f>
        <v>24531.06</v>
      </c>
      <c r="E58" s="1">
        <v>0</v>
      </c>
      <c r="F58" s="1">
        <v>0</v>
      </c>
      <c r="G58" s="2">
        <f t="shared" si="0"/>
        <v>7549.0868399999999</v>
      </c>
      <c r="H58" s="2">
        <f t="shared" si="1"/>
        <v>6.0000000001309672E-2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83378</v>
      </c>
      <c r="D59" s="1">
        <f>'PR-RAS'!E63</f>
        <v>24531.06</v>
      </c>
      <c r="E59" s="1">
        <v>0</v>
      </c>
      <c r="F59" s="1">
        <v>0</v>
      </c>
      <c r="G59" s="2">
        <f t="shared" si="0"/>
        <v>7681.5269600000001</v>
      </c>
      <c r="H59" s="2">
        <f t="shared" si="1"/>
        <v>6.0000000001309672E-2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314942</v>
      </c>
      <c r="D78" s="1">
        <f>'PR-RAS'!E82</f>
        <v>886304.72000000009</v>
      </c>
      <c r="E78" s="1">
        <v>0</v>
      </c>
      <c r="F78" s="1">
        <v>0</v>
      </c>
      <c r="G78" s="2">
        <f t="shared" si="0"/>
        <v>160741.46088</v>
      </c>
      <c r="H78" s="2">
        <f t="shared" si="1"/>
        <v>0.27999999991152436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505</v>
      </c>
      <c r="D79" s="1">
        <f>'PR-RAS'!E83</f>
        <v>1374.05</v>
      </c>
      <c r="E79" s="1">
        <v>0</v>
      </c>
      <c r="F79" s="1">
        <v>0</v>
      </c>
      <c r="G79" s="2">
        <f t="shared" si="0"/>
        <v>253.74179999999998</v>
      </c>
      <c r="H79" s="2">
        <f t="shared" si="1"/>
        <v>4.9999999999954525E-2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505</v>
      </c>
      <c r="D81" s="1">
        <f>'PR-RAS'!E85</f>
        <v>1374.05</v>
      </c>
      <c r="E81" s="1">
        <v>0</v>
      </c>
      <c r="F81" s="1">
        <v>0</v>
      </c>
      <c r="G81" s="2">
        <f t="shared" si="0"/>
        <v>260.24799999999999</v>
      </c>
      <c r="H81" s="2">
        <f t="shared" si="1"/>
        <v>4.9999999999954525E-2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314437</v>
      </c>
      <c r="D87" s="1">
        <f>'PR-RAS'!E91</f>
        <v>884930.67</v>
      </c>
      <c r="E87" s="1">
        <v>0</v>
      </c>
      <c r="F87" s="1">
        <v>0</v>
      </c>
      <c r="G87" s="2">
        <f t="shared" si="0"/>
        <v>179249.65724</v>
      </c>
      <c r="H87" s="2">
        <f t="shared" si="1"/>
        <v>0.32999999995809048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220032</v>
      </c>
      <c r="D89" s="1">
        <f>'PR-RAS'!E93</f>
        <v>799671.62</v>
      </c>
      <c r="E89" s="1">
        <v>0</v>
      </c>
      <c r="F89" s="1">
        <v>0</v>
      </c>
      <c r="G89" s="2">
        <f t="shared" si="0"/>
        <v>160105.02111999999</v>
      </c>
      <c r="H89" s="2">
        <f t="shared" si="1"/>
        <v>0.38000000000465661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81054</v>
      </c>
      <c r="D90" s="1">
        <f>'PR-RAS'!E94</f>
        <v>81671.759999999995</v>
      </c>
      <c r="E90" s="1">
        <v>0</v>
      </c>
      <c r="F90" s="1">
        <v>0</v>
      </c>
      <c r="G90" s="2">
        <f t="shared" si="0"/>
        <v>21751.379279999997</v>
      </c>
      <c r="H90" s="2">
        <f t="shared" si="1"/>
        <v>0.24000000000523869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13351</v>
      </c>
      <c r="D93" s="1">
        <f>'PR-RAS'!E97</f>
        <v>3587.29</v>
      </c>
      <c r="E93" s="1">
        <v>0</v>
      </c>
      <c r="F93" s="1">
        <v>0</v>
      </c>
      <c r="G93" s="2">
        <f t="shared" si="0"/>
        <v>1888.3533600000001</v>
      </c>
      <c r="H93" s="2">
        <f t="shared" si="1"/>
        <v>0.28999999999996362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1279233</v>
      </c>
      <c r="D102" s="1">
        <f>'PR-RAS'!E106</f>
        <v>1479408.74</v>
      </c>
      <c r="E102" s="1">
        <v>0</v>
      </c>
      <c r="F102" s="1">
        <v>0</v>
      </c>
      <c r="G102" s="2">
        <f t="shared" si="0"/>
        <v>428043.09848000004</v>
      </c>
      <c r="H102" s="2">
        <f t="shared" si="1"/>
        <v>0.26000000000931323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682</v>
      </c>
      <c r="D103" s="1">
        <f>'PR-RAS'!E107</f>
        <v>0</v>
      </c>
      <c r="E103" s="1">
        <v>0</v>
      </c>
      <c r="F103" s="1">
        <v>0</v>
      </c>
      <c r="G103" s="2">
        <f t="shared" si="0"/>
        <v>69.563999999999993</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682</v>
      </c>
      <c r="D105" s="1">
        <f>'PR-RAS'!E109</f>
        <v>0</v>
      </c>
      <c r="E105" s="1">
        <v>0</v>
      </c>
      <c r="F105" s="1">
        <v>0</v>
      </c>
      <c r="G105" s="2">
        <f t="shared" si="0"/>
        <v>70.927999999999997</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1173106</v>
      </c>
      <c r="D108" s="1">
        <f>'PR-RAS'!E112</f>
        <v>1386294.78</v>
      </c>
      <c r="E108" s="1">
        <v>0</v>
      </c>
      <c r="F108" s="1">
        <v>0</v>
      </c>
      <c r="G108" s="2">
        <f t="shared" si="0"/>
        <v>422189.42492000002</v>
      </c>
      <c r="H108" s="2">
        <f t="shared" si="1"/>
        <v>0.21999999997206032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553</v>
      </c>
      <c r="D110" s="1">
        <f>'PR-RAS'!E114</f>
        <v>407.93</v>
      </c>
      <c r="E110" s="1">
        <v>0</v>
      </c>
      <c r="F110" s="1">
        <v>0</v>
      </c>
      <c r="G110" s="2">
        <f t="shared" si="0"/>
        <v>149.20574000000002</v>
      </c>
      <c r="H110" s="2">
        <f t="shared" si="1"/>
        <v>6.9999999999993179E-2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1145010</v>
      </c>
      <c r="D111" s="1">
        <f>'PR-RAS'!E115</f>
        <v>1385886.85</v>
      </c>
      <c r="E111" s="1">
        <v>0</v>
      </c>
      <c r="F111" s="1">
        <v>0</v>
      </c>
      <c r="G111" s="2">
        <f t="shared" si="0"/>
        <v>430846.20699999999</v>
      </c>
      <c r="H111" s="2">
        <f t="shared" si="1"/>
        <v>0.14999999990686774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27543</v>
      </c>
      <c r="D113" s="1">
        <f>'PR-RAS'!E117</f>
        <v>0</v>
      </c>
      <c r="E113" s="1">
        <v>0</v>
      </c>
      <c r="F113" s="1">
        <v>0</v>
      </c>
      <c r="G113" s="2">
        <f t="shared" si="0"/>
        <v>3084.8160000000003</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105445</v>
      </c>
      <c r="D116" s="1">
        <f>'PR-RAS'!E120</f>
        <v>93113.959999999992</v>
      </c>
      <c r="E116" s="1">
        <v>0</v>
      </c>
      <c r="F116" s="1">
        <v>0</v>
      </c>
      <c r="G116" s="2">
        <f t="shared" si="0"/>
        <v>33542.385799999996</v>
      </c>
      <c r="H116" s="2">
        <f t="shared" si="1"/>
        <v>4.0000000008149073E-2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12185</v>
      </c>
      <c r="D117" s="1">
        <f>'PR-RAS'!E121</f>
        <v>6411.53</v>
      </c>
      <c r="E117" s="1">
        <v>0</v>
      </c>
      <c r="F117" s="1">
        <v>0</v>
      </c>
      <c r="G117" s="2">
        <f t="shared" si="0"/>
        <v>2900.93496</v>
      </c>
      <c r="H117" s="2">
        <f t="shared" si="1"/>
        <v>0.47000000000025466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93260</v>
      </c>
      <c r="D118" s="1">
        <f>'PR-RAS'!E122</f>
        <v>86702.43</v>
      </c>
      <c r="E118" s="1">
        <v>0</v>
      </c>
      <c r="F118" s="1">
        <v>0</v>
      </c>
      <c r="G118" s="2">
        <f t="shared" si="0"/>
        <v>31199.788619999999</v>
      </c>
      <c r="H118" s="2">
        <f t="shared" si="1"/>
        <v>0.42999999999301508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3299998</v>
      </c>
      <c r="D147" s="1">
        <f>'PR-RAS'!E151</f>
        <v>3358466.9600000004</v>
      </c>
      <c r="E147" s="1">
        <v>0</v>
      </c>
      <c r="F147" s="1">
        <v>0</v>
      </c>
      <c r="G147" s="2">
        <f t="shared" si="0"/>
        <v>1462472.0603200002</v>
      </c>
      <c r="H147" s="2">
        <f t="shared" si="1"/>
        <v>3.9999999571591616E-2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383219</v>
      </c>
      <c r="D148" s="1">
        <f>'PR-RAS'!E152</f>
        <v>389068.17</v>
      </c>
      <c r="E148" s="1">
        <v>0</v>
      </c>
      <c r="F148" s="1">
        <v>0</v>
      </c>
      <c r="G148" s="2">
        <f t="shared" si="0"/>
        <v>170719.23497999998</v>
      </c>
      <c r="H148" s="2">
        <f t="shared" si="1"/>
        <v>0.16999999998370185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315922</v>
      </c>
      <c r="D149" s="1">
        <f>'PR-RAS'!E153</f>
        <v>320609.05</v>
      </c>
      <c r="E149" s="1">
        <v>0</v>
      </c>
      <c r="F149" s="1">
        <v>0</v>
      </c>
      <c r="G149" s="2">
        <f t="shared" si="0"/>
        <v>141656.73479999998</v>
      </c>
      <c r="H149" s="2">
        <f t="shared" si="1"/>
        <v>4.9999999988358468E-2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315922</v>
      </c>
      <c r="D150" s="1">
        <f>'PR-RAS'!E154</f>
        <v>320609.05</v>
      </c>
      <c r="E150" s="1">
        <v>0</v>
      </c>
      <c r="F150" s="1">
        <v>0</v>
      </c>
      <c r="G150" s="2">
        <f t="shared" si="0"/>
        <v>142613.8749</v>
      </c>
      <c r="H150" s="2">
        <f t="shared" si="1"/>
        <v>4.9999999988358468E-2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15170</v>
      </c>
      <c r="D154" s="1">
        <f>'PR-RAS'!E158</f>
        <v>15558.61</v>
      </c>
      <c r="E154" s="1">
        <v>0</v>
      </c>
      <c r="F154" s="1">
        <v>0</v>
      </c>
      <c r="G154" s="2">
        <f t="shared" si="0"/>
        <v>7081.9446600000001</v>
      </c>
      <c r="H154" s="2">
        <f t="shared" si="1"/>
        <v>0.38999999999941792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52127</v>
      </c>
      <c r="D155" s="1">
        <f>'PR-RAS'!E159</f>
        <v>52900.51</v>
      </c>
      <c r="E155" s="1">
        <v>0</v>
      </c>
      <c r="F155" s="1">
        <v>0</v>
      </c>
      <c r="G155" s="2">
        <f t="shared" si="0"/>
        <v>24320.915080000002</v>
      </c>
      <c r="H155" s="2">
        <f t="shared" si="1"/>
        <v>0.48999999999796273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52127</v>
      </c>
      <c r="D157" s="1">
        <f>'PR-RAS'!E161</f>
        <v>52900.51</v>
      </c>
      <c r="E157" s="1">
        <v>0</v>
      </c>
      <c r="F157" s="1">
        <v>0</v>
      </c>
      <c r="G157" s="2">
        <f t="shared" si="0"/>
        <v>24636.771120000001</v>
      </c>
      <c r="H157" s="2">
        <f t="shared" si="1"/>
        <v>0.48999999999796273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1886106</v>
      </c>
      <c r="D159" s="1">
        <f>'PR-RAS'!E163</f>
        <v>1951058.2700000003</v>
      </c>
      <c r="E159" s="1">
        <v>0</v>
      </c>
      <c r="F159" s="1">
        <v>0</v>
      </c>
      <c r="G159" s="2">
        <f t="shared" si="0"/>
        <v>914539.16132000019</v>
      </c>
      <c r="H159" s="2">
        <f t="shared" si="1"/>
        <v>0.2700000002514571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8227</v>
      </c>
      <c r="D160" s="1">
        <f>'PR-RAS'!E164</f>
        <v>2025.34</v>
      </c>
      <c r="E160" s="1">
        <v>0</v>
      </c>
      <c r="F160" s="1">
        <v>0</v>
      </c>
      <c r="G160" s="2">
        <f t="shared" si="0"/>
        <v>1952.15112</v>
      </c>
      <c r="H160" s="2">
        <f t="shared" si="1"/>
        <v>0.33999999999991815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541</v>
      </c>
      <c r="D161" s="1">
        <f>'PR-RAS'!E165</f>
        <v>0</v>
      </c>
      <c r="E161" s="1">
        <v>0</v>
      </c>
      <c r="F161" s="1">
        <v>0</v>
      </c>
      <c r="G161" s="2">
        <f t="shared" si="0"/>
        <v>86.56</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4698</v>
      </c>
      <c r="D162" s="1">
        <f>'PR-RAS'!E166</f>
        <v>462.84</v>
      </c>
      <c r="E162" s="1">
        <v>0</v>
      </c>
      <c r="F162" s="1">
        <v>0</v>
      </c>
      <c r="G162" s="2">
        <f t="shared" si="0"/>
        <v>905.41248000000007</v>
      </c>
      <c r="H162" s="2">
        <f t="shared" si="1"/>
        <v>0.16000000000002501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2988</v>
      </c>
      <c r="D163" s="1">
        <f>'PR-RAS'!E167</f>
        <v>1562.5</v>
      </c>
      <c r="E163" s="1">
        <v>0</v>
      </c>
      <c r="F163" s="1">
        <v>0</v>
      </c>
      <c r="G163" s="2">
        <f t="shared" si="0"/>
        <v>990.30600000000004</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481618</v>
      </c>
      <c r="D165" s="1">
        <f>'PR-RAS'!E169</f>
        <v>504874.76</v>
      </c>
      <c r="E165" s="1">
        <v>0</v>
      </c>
      <c r="F165" s="1">
        <v>0</v>
      </c>
      <c r="G165" s="2">
        <f t="shared" si="0"/>
        <v>244584.27328000002</v>
      </c>
      <c r="H165" s="2">
        <f t="shared" si="1"/>
        <v>0.23999999999068677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8200</v>
      </c>
      <c r="D166" s="1">
        <f>'PR-RAS'!E170</f>
        <v>9362.42</v>
      </c>
      <c r="E166" s="1">
        <v>0</v>
      </c>
      <c r="F166" s="1">
        <v>0</v>
      </c>
      <c r="G166" s="2">
        <f t="shared" si="0"/>
        <v>4442.5986000000003</v>
      </c>
      <c r="H166" s="2">
        <f t="shared" si="1"/>
        <v>0.42000000000007276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143883</v>
      </c>
      <c r="D168" s="1">
        <f>'PR-RAS'!E172</f>
        <v>275629.15000000002</v>
      </c>
      <c r="E168" s="1">
        <v>0</v>
      </c>
      <c r="F168" s="1">
        <v>0</v>
      </c>
      <c r="G168" s="2">
        <f t="shared" si="0"/>
        <v>116088.59710000001</v>
      </c>
      <c r="H168" s="2">
        <f t="shared" si="1"/>
        <v>0.15000000002328306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329535</v>
      </c>
      <c r="D169" s="1">
        <f>'PR-RAS'!E173</f>
        <v>217689.55</v>
      </c>
      <c r="E169" s="1">
        <v>0</v>
      </c>
      <c r="F169" s="1">
        <v>0</v>
      </c>
      <c r="G169" s="2">
        <f t="shared" si="0"/>
        <v>128505.56880000001</v>
      </c>
      <c r="H169" s="2">
        <f t="shared" si="1"/>
        <v>0.45000000001164153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2193.64</v>
      </c>
      <c r="E170" s="1">
        <v>0</v>
      </c>
      <c r="F170" s="1">
        <v>0</v>
      </c>
      <c r="G170" s="2">
        <f t="shared" si="0"/>
        <v>741.45032000000003</v>
      </c>
      <c r="H170" s="2">
        <f t="shared" si="1"/>
        <v>0.36000000000012733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1206857</v>
      </c>
      <c r="D173" s="1">
        <f>'PR-RAS'!E177</f>
        <v>1362812.58</v>
      </c>
      <c r="E173" s="1">
        <v>0</v>
      </c>
      <c r="F173" s="1">
        <v>0</v>
      </c>
      <c r="G173" s="2">
        <f t="shared" si="0"/>
        <v>676386.93151999998</v>
      </c>
      <c r="H173" s="2">
        <f t="shared" si="1"/>
        <v>0.41999999992549419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18535</v>
      </c>
      <c r="D174" s="1">
        <f>'PR-RAS'!E178</f>
        <v>14238.07</v>
      </c>
      <c r="E174" s="1">
        <v>0</v>
      </c>
      <c r="F174" s="1">
        <v>0</v>
      </c>
      <c r="G174" s="2">
        <f t="shared" si="0"/>
        <v>8132.9272199999996</v>
      </c>
      <c r="H174" s="2">
        <f t="shared" si="1"/>
        <v>6.9999999999708962E-2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402712</v>
      </c>
      <c r="D175" s="1">
        <f>'PR-RAS'!E179</f>
        <v>454928.79</v>
      </c>
      <c r="E175" s="1">
        <v>0</v>
      </c>
      <c r="F175" s="1">
        <v>0</v>
      </c>
      <c r="G175" s="2">
        <f t="shared" si="0"/>
        <v>228387.10691999999</v>
      </c>
      <c r="H175" s="2">
        <f t="shared" si="1"/>
        <v>0.21000000002095476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33156</v>
      </c>
      <c r="D176" s="1">
        <f>'PR-RAS'!E180</f>
        <v>45815</v>
      </c>
      <c r="E176" s="1">
        <v>0</v>
      </c>
      <c r="F176" s="1">
        <v>0</v>
      </c>
      <c r="G176" s="2">
        <f t="shared" si="0"/>
        <v>21837.55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474484</v>
      </c>
      <c r="D177" s="1">
        <f>'PR-RAS'!E181</f>
        <v>500210.71</v>
      </c>
      <c r="E177" s="1">
        <v>0</v>
      </c>
      <c r="F177" s="1">
        <v>0</v>
      </c>
      <c r="G177" s="2">
        <f t="shared" si="0"/>
        <v>259583.35391999997</v>
      </c>
      <c r="H177" s="2">
        <f t="shared" si="1"/>
        <v>0.28999999997904524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1700</v>
      </c>
      <c r="E179" s="1">
        <v>0</v>
      </c>
      <c r="F179" s="1">
        <v>0</v>
      </c>
      <c r="G179" s="2">
        <f t="shared" si="0"/>
        <v>605.19999999999993</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229736</v>
      </c>
      <c r="D180" s="1">
        <f>'PR-RAS'!E184</f>
        <v>80619.42</v>
      </c>
      <c r="E180" s="1">
        <v>0</v>
      </c>
      <c r="F180" s="1">
        <v>0</v>
      </c>
      <c r="G180" s="2">
        <f t="shared" si="0"/>
        <v>69984.49635999999</v>
      </c>
      <c r="H180" s="2">
        <f t="shared" si="1"/>
        <v>0.41999999999825377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32219</v>
      </c>
      <c r="D181" s="1">
        <f>'PR-RAS'!E185</f>
        <v>250474.81</v>
      </c>
      <c r="E181" s="1">
        <v>0</v>
      </c>
      <c r="F181" s="1">
        <v>0</v>
      </c>
      <c r="G181" s="2">
        <f t="shared" si="0"/>
        <v>95970.351599999995</v>
      </c>
      <c r="H181" s="2">
        <f t="shared" si="1"/>
        <v>0.19000000000232831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16015</v>
      </c>
      <c r="D182" s="1">
        <f>'PR-RAS'!E186</f>
        <v>14825.78</v>
      </c>
      <c r="E182" s="1">
        <v>0</v>
      </c>
      <c r="F182" s="1">
        <v>0</v>
      </c>
      <c r="G182" s="2">
        <f t="shared" si="0"/>
        <v>8265.647359999999</v>
      </c>
      <c r="H182" s="2">
        <f t="shared" si="1"/>
        <v>0.21999999999934516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189404</v>
      </c>
      <c r="D184" s="1">
        <f>'PR-RAS'!E188</f>
        <v>81345.59</v>
      </c>
      <c r="E184" s="1">
        <v>0</v>
      </c>
      <c r="F184" s="1">
        <v>0</v>
      </c>
      <c r="G184" s="2">
        <f t="shared" si="0"/>
        <v>64433.417939999999</v>
      </c>
      <c r="H184" s="2">
        <f t="shared" si="1"/>
        <v>0.41000000000349246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152398</v>
      </c>
      <c r="D185" s="1">
        <f>'PR-RAS'!E189</f>
        <v>29181.26</v>
      </c>
      <c r="E185" s="1">
        <v>0</v>
      </c>
      <c r="F185" s="1">
        <v>0</v>
      </c>
      <c r="G185" s="2">
        <f t="shared" si="0"/>
        <v>38779.935679999995</v>
      </c>
      <c r="H185" s="2">
        <f t="shared" si="1"/>
        <v>0.25999999999839929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10131</v>
      </c>
      <c r="D186" s="1">
        <f>'PR-RAS'!E190</f>
        <v>21692.5</v>
      </c>
      <c r="E186" s="1">
        <v>0</v>
      </c>
      <c r="F186" s="1">
        <v>0</v>
      </c>
      <c r="G186" s="2">
        <f t="shared" si="0"/>
        <v>9900.4599999999991</v>
      </c>
      <c r="H186" s="2">
        <f t="shared" si="1"/>
        <v>0.5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7924</v>
      </c>
      <c r="D187" s="1">
        <f>'PR-RAS'!E191</f>
        <v>10932.67</v>
      </c>
      <c r="E187" s="1">
        <v>0</v>
      </c>
      <c r="F187" s="1">
        <v>0</v>
      </c>
      <c r="G187" s="2">
        <f t="shared" si="0"/>
        <v>5540.8172400000003</v>
      </c>
      <c r="H187" s="2">
        <f t="shared" si="1"/>
        <v>0.32999999999992724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3008</v>
      </c>
      <c r="D188" s="1">
        <f>'PR-RAS'!E192</f>
        <v>3007.6</v>
      </c>
      <c r="E188" s="1">
        <v>0</v>
      </c>
      <c r="F188" s="1">
        <v>0</v>
      </c>
      <c r="G188" s="2">
        <f t="shared" si="0"/>
        <v>1687.3384000000001</v>
      </c>
      <c r="H188" s="2">
        <f t="shared" si="1"/>
        <v>0.40000000000009095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1440</v>
      </c>
      <c r="D189" s="1">
        <f>'PR-RAS'!E193</f>
        <v>4612.3500000000004</v>
      </c>
      <c r="E189" s="1">
        <v>0</v>
      </c>
      <c r="F189" s="1">
        <v>0</v>
      </c>
      <c r="G189" s="2">
        <f t="shared" si="0"/>
        <v>2004.9636</v>
      </c>
      <c r="H189" s="2">
        <f t="shared" si="1"/>
        <v>0.3500000000003638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14503</v>
      </c>
      <c r="D191" s="1">
        <f>'PR-RAS'!E195</f>
        <v>11919.21</v>
      </c>
      <c r="E191" s="1">
        <v>0</v>
      </c>
      <c r="F191" s="1">
        <v>0</v>
      </c>
      <c r="G191" s="2">
        <f t="shared" si="0"/>
        <v>7284.8697999999995</v>
      </c>
      <c r="H191" s="2">
        <f t="shared" si="1"/>
        <v>0.20999999999912689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5650</v>
      </c>
      <c r="D192" s="1">
        <f>'PR-RAS'!E196</f>
        <v>7348.12</v>
      </c>
      <c r="E192" s="1">
        <v>0</v>
      </c>
      <c r="F192" s="1">
        <v>0</v>
      </c>
      <c r="G192" s="2">
        <f t="shared" si="0"/>
        <v>3886.1318399999996</v>
      </c>
      <c r="H192" s="2">
        <f t="shared" si="1"/>
        <v>0.11999999999989086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5650</v>
      </c>
      <c r="D206" s="1">
        <f>'PR-RAS'!E210</f>
        <v>7348.12</v>
      </c>
      <c r="E206" s="1">
        <v>0</v>
      </c>
      <c r="F206" s="1">
        <v>0</v>
      </c>
      <c r="G206" s="2">
        <f t="shared" si="0"/>
        <v>4170.9791999999998</v>
      </c>
      <c r="H206" s="2">
        <f t="shared" si="1"/>
        <v>0.11999999999989086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5650</v>
      </c>
      <c r="D207" s="1">
        <f>'PR-RAS'!E211</f>
        <v>7348.12</v>
      </c>
      <c r="E207" s="1">
        <v>0</v>
      </c>
      <c r="F207" s="1">
        <v>0</v>
      </c>
      <c r="G207" s="2">
        <f t="shared" si="0"/>
        <v>4191.3254399999996</v>
      </c>
      <c r="H207" s="2">
        <f t="shared" si="1"/>
        <v>0.11999999999989086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1200</v>
      </c>
      <c r="D211" s="1">
        <f>'PR-RAS'!E215</f>
        <v>1200</v>
      </c>
      <c r="E211" s="1">
        <v>0</v>
      </c>
      <c r="F211" s="1">
        <v>0</v>
      </c>
      <c r="G211" s="2">
        <f t="shared" si="0"/>
        <v>756</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1200</v>
      </c>
      <c r="D215" s="1">
        <f>'PR-RAS'!E219</f>
        <v>1200</v>
      </c>
      <c r="E215" s="1">
        <v>0</v>
      </c>
      <c r="F215" s="1">
        <v>0</v>
      </c>
      <c r="G215" s="2">
        <f t="shared" si="0"/>
        <v>770.4</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1200</v>
      </c>
      <c r="D218" s="1">
        <f>'PR-RAS'!E222</f>
        <v>1200</v>
      </c>
      <c r="E218" s="1">
        <v>0</v>
      </c>
      <c r="F218" s="1">
        <v>0</v>
      </c>
      <c r="G218" s="2">
        <f t="shared" si="0"/>
        <v>781.2</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319290</v>
      </c>
      <c r="D220" s="1">
        <f>'PR-RAS'!E224</f>
        <v>344397</v>
      </c>
      <c r="E220" s="1">
        <v>0</v>
      </c>
      <c r="F220" s="1">
        <v>0</v>
      </c>
      <c r="G220" s="2">
        <f t="shared" si="0"/>
        <v>220770.39600000001</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27048</v>
      </c>
      <c r="D227" s="1">
        <f>'PR-RAS'!E231</f>
        <v>28729.040000000001</v>
      </c>
      <c r="E227" s="1">
        <v>0</v>
      </c>
      <c r="F227" s="1">
        <v>0</v>
      </c>
      <c r="G227" s="2">
        <f t="shared" si="0"/>
        <v>19098.374080000001</v>
      </c>
      <c r="H227" s="2">
        <f t="shared" si="1"/>
        <v>4.0000000000873115E-2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27048</v>
      </c>
      <c r="D229" s="1">
        <f>'PR-RAS'!E233</f>
        <v>28729.040000000001</v>
      </c>
      <c r="E229" s="1">
        <v>0</v>
      </c>
      <c r="F229" s="1">
        <v>0</v>
      </c>
      <c r="G229" s="2">
        <f t="shared" si="0"/>
        <v>19267.38624</v>
      </c>
      <c r="H229" s="2">
        <f t="shared" si="1"/>
        <v>4.0000000000873115E-2</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292242</v>
      </c>
      <c r="D232" s="1">
        <f>'PR-RAS'!E236</f>
        <v>315667.96000000002</v>
      </c>
      <c r="E232" s="1">
        <v>0</v>
      </c>
      <c r="F232" s="1">
        <v>0</v>
      </c>
      <c r="G232" s="2">
        <f t="shared" si="0"/>
        <v>213346.49952000001</v>
      </c>
      <c r="H232" s="2">
        <f t="shared" si="1"/>
        <v>3.9999999979045242E-2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292242</v>
      </c>
      <c r="D233" s="1">
        <f>'PR-RAS'!E237</f>
        <v>315667.96000000002</v>
      </c>
      <c r="E233" s="1">
        <v>0</v>
      </c>
      <c r="F233" s="1">
        <v>0</v>
      </c>
      <c r="G233" s="2">
        <f t="shared" si="0"/>
        <v>214270.07744000002</v>
      </c>
      <c r="H233" s="2">
        <f t="shared" si="1"/>
        <v>3.9999999979045242E-2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225100</v>
      </c>
      <c r="D248" s="1">
        <f>'PR-RAS'!E252</f>
        <v>182882.23</v>
      </c>
      <c r="E248" s="1">
        <v>0</v>
      </c>
      <c r="F248" s="1">
        <v>0</v>
      </c>
      <c r="G248" s="2">
        <f t="shared" si="0"/>
        <v>145943.52161999998</v>
      </c>
      <c r="H248" s="2">
        <f t="shared" si="1"/>
        <v>0.23000000001047738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225100</v>
      </c>
      <c r="D255" s="1">
        <f>'PR-RAS'!E259</f>
        <v>182882.23</v>
      </c>
      <c r="E255" s="1">
        <v>0</v>
      </c>
      <c r="F255" s="1">
        <v>0</v>
      </c>
      <c r="G255" s="2">
        <f t="shared" si="0"/>
        <v>150079.57283999998</v>
      </c>
      <c r="H255" s="2">
        <f t="shared" si="1"/>
        <v>0.23000000001047738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225100</v>
      </c>
      <c r="D256" s="1">
        <f>'PR-RAS'!E260</f>
        <v>182882.23</v>
      </c>
      <c r="E256" s="1">
        <v>0</v>
      </c>
      <c r="F256" s="1">
        <v>0</v>
      </c>
      <c r="G256" s="2">
        <f t="shared" si="0"/>
        <v>150670.43729999999</v>
      </c>
      <c r="H256" s="2">
        <f t="shared" si="1"/>
        <v>0.23000000001047738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479433</v>
      </c>
      <c r="D259" s="1">
        <f>'PR-RAS'!E263</f>
        <v>482513.17</v>
      </c>
      <c r="E259" s="1">
        <v>0</v>
      </c>
      <c r="F259" s="1">
        <v>0</v>
      </c>
      <c r="G259" s="2">
        <f t="shared" si="0"/>
        <v>372670.50971999997</v>
      </c>
      <c r="H259" s="2">
        <f t="shared" si="1"/>
        <v>0.16999999998370185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379099</v>
      </c>
      <c r="D260" s="1">
        <f>'PR-RAS'!E264</f>
        <v>482513.17</v>
      </c>
      <c r="E260" s="1">
        <v>0</v>
      </c>
      <c r="F260" s="1">
        <v>0</v>
      </c>
      <c r="G260" s="2">
        <f t="shared" si="0"/>
        <v>348128.46305999998</v>
      </c>
      <c r="H260" s="2">
        <f t="shared" si="1"/>
        <v>0.16999999998370185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379099</v>
      </c>
      <c r="D261" s="1">
        <f>'PR-RAS'!E265</f>
        <v>482513.17</v>
      </c>
      <c r="E261" s="1">
        <v>0</v>
      </c>
      <c r="F261" s="1">
        <v>0</v>
      </c>
      <c r="G261" s="2">
        <f t="shared" si="0"/>
        <v>349472.58839999995</v>
      </c>
      <c r="H261" s="2">
        <f t="shared" si="1"/>
        <v>0.16999999998370185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30000</v>
      </c>
      <c r="D269" s="1">
        <f>'PR-RAS'!E273</f>
        <v>0</v>
      </c>
      <c r="E269" s="1">
        <v>0</v>
      </c>
      <c r="F269" s="1">
        <v>0</v>
      </c>
      <c r="G269" s="2">
        <f t="shared" si="8"/>
        <v>8040.0000000000009</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30000</v>
      </c>
      <c r="D270" s="1">
        <f>'PR-RAS'!E274</f>
        <v>0</v>
      </c>
      <c r="E270" s="1">
        <v>0</v>
      </c>
      <c r="F270" s="1">
        <v>0</v>
      </c>
      <c r="G270" s="2">
        <f t="shared" si="8"/>
        <v>8070.0000000000009</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70334</v>
      </c>
      <c r="D275" s="1">
        <f>'PR-RAS'!E279</f>
        <v>0</v>
      </c>
      <c r="E275" s="1">
        <v>0</v>
      </c>
      <c r="F275" s="1">
        <v>0</v>
      </c>
      <c r="G275" s="2">
        <f t="shared" si="8"/>
        <v>19271.516000000003</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70334</v>
      </c>
      <c r="D276" s="1">
        <f>'PR-RAS'!E280</f>
        <v>0</v>
      </c>
      <c r="E276" s="1">
        <v>0</v>
      </c>
      <c r="F276" s="1">
        <v>0</v>
      </c>
      <c r="G276" s="2">
        <f t="shared" si="8"/>
        <v>19341.850000000002</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3299998</v>
      </c>
      <c r="D285" s="1">
        <f>'PR-RAS'!E289</f>
        <v>3358466.9600000004</v>
      </c>
      <c r="E285" s="1">
        <v>0</v>
      </c>
      <c r="F285" s="1">
        <v>0</v>
      </c>
      <c r="G285" s="2">
        <f t="shared" si="8"/>
        <v>2844808.6652800003</v>
      </c>
      <c r="H285" s="2">
        <f t="shared" si="9"/>
        <v>3.9999999571591616E-2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2796653</v>
      </c>
      <c r="D286" s="1">
        <f>'PR-RAS'!E290</f>
        <v>3724754.86</v>
      </c>
      <c r="E286" s="1">
        <v>0</v>
      </c>
      <c r="F286" s="1">
        <v>0</v>
      </c>
      <c r="G286" s="2">
        <f t="shared" si="8"/>
        <v>2920156.3751999992</v>
      </c>
      <c r="H286" s="2">
        <f t="shared" si="9"/>
        <v>0.14000000013038516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23632221</v>
      </c>
      <c r="D288" s="1">
        <f>'PR-RAS'!E292</f>
        <v>27974134.890000001</v>
      </c>
      <c r="E288" s="1">
        <v>0</v>
      </c>
      <c r="F288" s="1">
        <v>0</v>
      </c>
      <c r="G288" s="2">
        <f t="shared" si="8"/>
        <v>22839600.853859998</v>
      </c>
      <c r="H288" s="2">
        <f t="shared" si="9"/>
        <v>0.10999999940395355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281454</v>
      </c>
      <c r="D290" s="1">
        <f>'PR-RAS'!E294</f>
        <v>579515.18999999994</v>
      </c>
      <c r="E290" s="1">
        <v>0</v>
      </c>
      <c r="F290" s="1">
        <v>0</v>
      </c>
      <c r="G290" s="2">
        <f t="shared" si="8"/>
        <v>416299.98581999994</v>
      </c>
      <c r="H290" s="2">
        <f t="shared" si="9"/>
        <v>0.18999999994412065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6266</v>
      </c>
      <c r="D293" s="1">
        <f>'PR-RAS'!E298</f>
        <v>4855.8599999999997</v>
      </c>
      <c r="E293" s="1">
        <v>0</v>
      </c>
      <c r="F293" s="1">
        <v>0</v>
      </c>
      <c r="G293" s="2">
        <f t="shared" si="8"/>
        <v>4665.4942399999991</v>
      </c>
      <c r="H293" s="2">
        <f t="shared" si="9"/>
        <v>0.14000000000032742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6266</v>
      </c>
      <c r="D306" s="1">
        <f>'PR-RAS'!E311</f>
        <v>4855.8599999999997</v>
      </c>
      <c r="E306" s="1">
        <v>0</v>
      </c>
      <c r="F306" s="1">
        <v>0</v>
      </c>
      <c r="G306" s="2">
        <f t="shared" si="8"/>
        <v>4873.2046</v>
      </c>
      <c r="H306" s="2">
        <f t="shared" si="9"/>
        <v>0.14000000000032742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6266</v>
      </c>
      <c r="D307" s="1">
        <f>'PR-RAS'!E312</f>
        <v>4855.8599999999997</v>
      </c>
      <c r="E307" s="1">
        <v>0</v>
      </c>
      <c r="F307" s="1">
        <v>0</v>
      </c>
      <c r="G307" s="2">
        <f t="shared" si="8"/>
        <v>4889.1823199999999</v>
      </c>
      <c r="H307" s="2">
        <f t="shared" si="9"/>
        <v>0.14000000000032742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6266</v>
      </c>
      <c r="D308" s="1">
        <f>'PR-RAS'!E313</f>
        <v>4855.8599999999997</v>
      </c>
      <c r="E308" s="1">
        <v>0</v>
      </c>
      <c r="F308" s="1">
        <v>0</v>
      </c>
      <c r="G308" s="2">
        <f t="shared" si="8"/>
        <v>4905.1600399999998</v>
      </c>
      <c r="H308" s="2">
        <f t="shared" si="9"/>
        <v>0.14000000000032742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895392</v>
      </c>
      <c r="D345" s="1">
        <f>'PR-RAS'!E350</f>
        <v>1069839.4100000001</v>
      </c>
      <c r="E345" s="1">
        <v>0</v>
      </c>
      <c r="F345" s="1">
        <v>0</v>
      </c>
      <c r="G345" s="2">
        <f t="shared" si="8"/>
        <v>1044064.36208</v>
      </c>
      <c r="H345" s="2">
        <f t="shared" si="9"/>
        <v>0.41000000014901161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430226</v>
      </c>
      <c r="D358" s="1">
        <f>'PR-RAS'!E363</f>
        <v>790335.27</v>
      </c>
      <c r="E358" s="1">
        <v>0</v>
      </c>
      <c r="F358" s="1">
        <v>0</v>
      </c>
      <c r="G358" s="2">
        <f t="shared" si="8"/>
        <v>717890.06478000002</v>
      </c>
      <c r="H358" s="2">
        <f t="shared" si="9"/>
        <v>0.27000000001862645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128821</v>
      </c>
      <c r="D359" s="1">
        <f>'PR-RAS'!E364</f>
        <v>746085.27</v>
      </c>
      <c r="E359" s="1">
        <v>0</v>
      </c>
      <c r="F359" s="1">
        <v>0</v>
      </c>
      <c r="G359" s="2">
        <f t="shared" si="8"/>
        <v>580314.97132000001</v>
      </c>
      <c r="H359" s="2">
        <f t="shared" si="9"/>
        <v>0.27000000001862645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128821</v>
      </c>
      <c r="D361" s="1">
        <f>'PR-RAS'!E366</f>
        <v>86250</v>
      </c>
      <c r="E361" s="1">
        <v>0</v>
      </c>
      <c r="F361" s="1">
        <v>0</v>
      </c>
      <c r="G361" s="2">
        <f t="shared" si="8"/>
        <v>108475.56</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659835.27</v>
      </c>
      <c r="E362" s="1">
        <v>0</v>
      </c>
      <c r="F362" s="1">
        <v>0</v>
      </c>
      <c r="G362" s="2">
        <f t="shared" si="8"/>
        <v>476401.06494000001</v>
      </c>
      <c r="H362" s="2">
        <f t="shared" si="9"/>
        <v>0.27000000001862645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263905</v>
      </c>
      <c r="D364" s="1">
        <f>'PR-RAS'!E369</f>
        <v>44250</v>
      </c>
      <c r="E364" s="1">
        <v>0</v>
      </c>
      <c r="F364" s="1">
        <v>0</v>
      </c>
      <c r="G364" s="2">
        <f t="shared" si="8"/>
        <v>127923.015</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1548</v>
      </c>
      <c r="D365" s="1">
        <f>'PR-RAS'!E370</f>
        <v>0</v>
      </c>
      <c r="E365" s="1">
        <v>0</v>
      </c>
      <c r="F365" s="1">
        <v>0</v>
      </c>
      <c r="G365" s="2">
        <f t="shared" si="8"/>
        <v>563.47199999999998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19857</v>
      </c>
      <c r="D367" s="1">
        <f>'PR-RAS'!E372</f>
        <v>44250</v>
      </c>
      <c r="E367" s="1">
        <v>0</v>
      </c>
      <c r="F367" s="1">
        <v>0</v>
      </c>
      <c r="G367" s="2">
        <f t="shared" si="8"/>
        <v>39658.661999999997</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242500</v>
      </c>
      <c r="D371" s="1">
        <f>'PR-RAS'!E376</f>
        <v>0</v>
      </c>
      <c r="E371" s="1">
        <v>0</v>
      </c>
      <c r="F371" s="1">
        <v>0</v>
      </c>
      <c r="G371" s="2">
        <f t="shared" si="8"/>
        <v>89725</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37500</v>
      </c>
      <c r="D386" s="1">
        <f>'PR-RAS'!E391</f>
        <v>0</v>
      </c>
      <c r="E386" s="1">
        <v>0</v>
      </c>
      <c r="F386" s="1">
        <v>0</v>
      </c>
      <c r="G386" s="2">
        <f t="shared" si="8"/>
        <v>14437.5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37500</v>
      </c>
      <c r="D388" s="1">
        <f>'PR-RAS'!E393</f>
        <v>0</v>
      </c>
      <c r="E388" s="1">
        <v>0</v>
      </c>
      <c r="F388" s="1">
        <v>0</v>
      </c>
      <c r="G388" s="2">
        <f t="shared" si="8"/>
        <v>14512.5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465166</v>
      </c>
      <c r="D397" s="1">
        <f>'PR-RAS'!E402</f>
        <v>279504.14</v>
      </c>
      <c r="E397" s="1">
        <v>0</v>
      </c>
      <c r="F397" s="1">
        <v>0</v>
      </c>
      <c r="G397" s="2">
        <f t="shared" si="8"/>
        <v>405573.01488000003</v>
      </c>
      <c r="H397" s="2">
        <f t="shared" si="9"/>
        <v>0.14000000001396984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465166</v>
      </c>
      <c r="D398" s="1">
        <f>'PR-RAS'!E403</f>
        <v>279504.14</v>
      </c>
      <c r="E398" s="1">
        <v>0</v>
      </c>
      <c r="F398" s="1">
        <v>0</v>
      </c>
      <c r="G398" s="2">
        <f t="shared" si="8"/>
        <v>406597.18916000001</v>
      </c>
      <c r="H398" s="2">
        <f t="shared" si="9"/>
        <v>0.14000000001396984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889126</v>
      </c>
      <c r="D403" s="1">
        <f>'PR-RAS'!E408</f>
        <v>1064983.55</v>
      </c>
      <c r="E403" s="1">
        <v>0</v>
      </c>
      <c r="F403" s="1">
        <v>0</v>
      </c>
      <c r="G403" s="2">
        <f t="shared" si="8"/>
        <v>1213675.4262000001</v>
      </c>
      <c r="H403" s="2">
        <f t="shared" si="9"/>
        <v>0.44999999995343387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22777107</v>
      </c>
      <c r="D405" s="1">
        <f>'PR-RAS'!E410</f>
        <v>24073101.989999998</v>
      </c>
      <c r="E405" s="1">
        <v>0</v>
      </c>
      <c r="F405" s="1">
        <v>0</v>
      </c>
      <c r="G405" s="2">
        <f t="shared" si="8"/>
        <v>28653017.635919999</v>
      </c>
      <c r="H405" s="2">
        <f t="shared" si="9"/>
        <v>1.0000001639127731E-2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61534</v>
      </c>
      <c r="D406" s="1">
        <f>'PR-RAS'!E411</f>
        <v>64668.68</v>
      </c>
      <c r="E406" s="1">
        <v>0</v>
      </c>
      <c r="F406" s="1">
        <v>0</v>
      </c>
      <c r="G406" s="2">
        <f t="shared" si="8"/>
        <v>77302.900800000003</v>
      </c>
      <c r="H406" s="2">
        <f t="shared" si="9"/>
        <v>0.31999999999970896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6102917</v>
      </c>
      <c r="D407" s="1">
        <f>'PR-RAS'!E412</f>
        <v>7088077.6800000006</v>
      </c>
      <c r="E407" s="1">
        <v>0</v>
      </c>
      <c r="F407" s="1">
        <v>0</v>
      </c>
      <c r="G407" s="2">
        <f t="shared" si="8"/>
        <v>8233303.3781600008</v>
      </c>
      <c r="H407" s="2">
        <f t="shared" si="9"/>
        <v>0.31999999936670065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4195390</v>
      </c>
      <c r="D408" s="1">
        <f>'PR-RAS'!E413</f>
        <v>4428306.370000001</v>
      </c>
      <c r="E408" s="1">
        <v>0</v>
      </c>
      <c r="F408" s="1">
        <v>0</v>
      </c>
      <c r="G408" s="2">
        <f t="shared" si="8"/>
        <v>5312165.1151800007</v>
      </c>
      <c r="H408" s="2">
        <f t="shared" si="9"/>
        <v>0.37000000104308128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1907527</v>
      </c>
      <c r="D409" s="1">
        <f>'PR-RAS'!E414</f>
        <v>2659771.3099999996</v>
      </c>
      <c r="E409" s="1">
        <v>0</v>
      </c>
      <c r="F409" s="1">
        <v>0</v>
      </c>
      <c r="G409" s="2">
        <f t="shared" si="8"/>
        <v>2948644.4049599995</v>
      </c>
      <c r="H409" s="2">
        <f t="shared" si="9"/>
        <v>0.30999999959021807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855114</v>
      </c>
      <c r="D411" s="1">
        <f>'PR-RAS'!E416</f>
        <v>3901032.9000000022</v>
      </c>
      <c r="E411" s="1">
        <v>0</v>
      </c>
      <c r="F411" s="1">
        <v>0</v>
      </c>
      <c r="G411" s="2">
        <f t="shared" si="8"/>
        <v>3549443.7180000017</v>
      </c>
      <c r="H411" s="2">
        <f t="shared" si="9"/>
        <v>9.9999997764825821E-2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342988</v>
      </c>
      <c r="D413" s="1">
        <f>'PR-RAS'!E418</f>
        <v>644183.87</v>
      </c>
      <c r="E413" s="1">
        <v>0</v>
      </c>
      <c r="F413" s="1">
        <v>0</v>
      </c>
      <c r="G413" s="2">
        <f t="shared" si="8"/>
        <v>672118.56487999996</v>
      </c>
      <c r="H413" s="2">
        <f t="shared" si="9"/>
        <v>0.13000000000465661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558930</v>
      </c>
      <c r="D414" s="1">
        <f>'PR-RAS'!E420</f>
        <v>10000</v>
      </c>
      <c r="E414" s="1">
        <v>0</v>
      </c>
      <c r="F414" s="1">
        <v>0</v>
      </c>
      <c r="G414" s="2">
        <f t="shared" si="8"/>
        <v>239098.09</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558930</v>
      </c>
      <c r="D415" s="1">
        <f>'PR-RAS'!E421</f>
        <v>10000</v>
      </c>
      <c r="E415" s="1">
        <v>0</v>
      </c>
      <c r="F415" s="1">
        <v>0</v>
      </c>
      <c r="G415" s="2">
        <f t="shared" si="8"/>
        <v>239677.02</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558930</v>
      </c>
      <c r="D421" s="1">
        <f>'PR-RAS'!E427</f>
        <v>0</v>
      </c>
      <c r="E421" s="1">
        <v>0</v>
      </c>
      <c r="F421" s="1">
        <v>0</v>
      </c>
      <c r="G421" s="2">
        <f t="shared" si="8"/>
        <v>234750.6</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558930</v>
      </c>
      <c r="D422" s="1">
        <f>'PR-RAS'!E428</f>
        <v>0</v>
      </c>
      <c r="E422" s="1">
        <v>0</v>
      </c>
      <c r="F422" s="1">
        <v>0</v>
      </c>
      <c r="G422" s="2">
        <f t="shared" si="8"/>
        <v>235309.53</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10000</v>
      </c>
      <c r="E428" s="1">
        <v>0</v>
      </c>
      <c r="F428" s="1">
        <v>0</v>
      </c>
      <c r="G428" s="2">
        <f t="shared" si="8"/>
        <v>8540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256125</v>
      </c>
      <c r="D522" s="1">
        <f>'PR-RAS'!E528</f>
        <v>0</v>
      </c>
      <c r="E522" s="1">
        <v>0</v>
      </c>
      <c r="F522" s="1">
        <v>0</v>
      </c>
      <c r="G522" s="2">
        <f t="shared" ref="G522:G809" si="10">(B522/1000)*(C522*1+D522*2)</f>
        <v>133441.125</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55000</v>
      </c>
      <c r="D523" s="1">
        <f>'PR-RAS'!E529</f>
        <v>0</v>
      </c>
      <c r="E523" s="1">
        <v>0</v>
      </c>
      <c r="F523" s="1">
        <v>0</v>
      </c>
      <c r="G523" s="2">
        <f t="shared" si="10"/>
        <v>28710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55000</v>
      </c>
      <c r="D536" s="1">
        <f>'PR-RAS'!E542</f>
        <v>0</v>
      </c>
      <c r="E536" s="1">
        <v>0</v>
      </c>
      <c r="F536" s="1">
        <v>0</v>
      </c>
      <c r="G536" s="2">
        <f t="shared" si="10"/>
        <v>29425</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201125</v>
      </c>
      <c r="D587" s="1">
        <f>'PR-RAS'!E593</f>
        <v>0</v>
      </c>
      <c r="E587" s="1">
        <v>0</v>
      </c>
      <c r="F587" s="1">
        <v>0</v>
      </c>
      <c r="G587" s="2">
        <f t="shared" si="10"/>
        <v>117859.25</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201125</v>
      </c>
      <c r="D606" s="1">
        <f>'PR-RAS'!E612</f>
        <v>0</v>
      </c>
      <c r="E606" s="1">
        <v>0</v>
      </c>
      <c r="F606" s="1">
        <v>0</v>
      </c>
      <c r="G606" s="2">
        <f t="shared" si="10"/>
        <v>121680.625</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201125</v>
      </c>
      <c r="D607" s="1">
        <f>'PR-RAS'!E613</f>
        <v>0</v>
      </c>
      <c r="E607" s="1">
        <v>0</v>
      </c>
      <c r="F607" s="1">
        <v>0</v>
      </c>
      <c r="G607" s="2">
        <f t="shared" si="10"/>
        <v>121881.75</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302805</v>
      </c>
      <c r="D629" s="1">
        <f>'PR-RAS'!E635</f>
        <v>10000</v>
      </c>
      <c r="E629" s="1">
        <v>0</v>
      </c>
      <c r="F629" s="1">
        <v>0</v>
      </c>
      <c r="G629" s="2">
        <f t="shared" si="10"/>
        <v>202721.54</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6661847</v>
      </c>
      <c r="D633" s="1">
        <f>'PR-RAS'!E639</f>
        <v>7098077.6800000006</v>
      </c>
      <c r="E633" s="1">
        <v>0</v>
      </c>
      <c r="F633" s="1">
        <v>0</v>
      </c>
      <c r="G633" s="2">
        <f t="shared" si="10"/>
        <v>13182257.491520001</v>
      </c>
      <c r="H633" s="2">
        <f t="shared" si="11"/>
        <v>0.31999999936670065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4451515</v>
      </c>
      <c r="D634" s="1">
        <f>'PR-RAS'!E640</f>
        <v>4428306.370000001</v>
      </c>
      <c r="E634" s="1">
        <v>0</v>
      </c>
      <c r="F634" s="1">
        <v>0</v>
      </c>
      <c r="G634" s="2">
        <f t="shared" si="10"/>
        <v>8424044.8594200015</v>
      </c>
      <c r="H634" s="2">
        <f t="shared" si="11"/>
        <v>0.37000000104308128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2210332</v>
      </c>
      <c r="D635" s="1">
        <f>'PR-RAS'!E641</f>
        <v>2669771.3099999996</v>
      </c>
      <c r="E635" s="1">
        <v>0</v>
      </c>
      <c r="F635" s="1">
        <v>0</v>
      </c>
      <c r="G635" s="2">
        <f t="shared" si="10"/>
        <v>4786620.5090799993</v>
      </c>
      <c r="H635" s="2">
        <f t="shared" si="11"/>
        <v>0.30999999959021807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855114</v>
      </c>
      <c r="D637" s="1">
        <f>'PR-RAS'!E643</f>
        <v>3901032.9000000022</v>
      </c>
      <c r="E637" s="1">
        <v>0</v>
      </c>
      <c r="F637" s="1">
        <v>0</v>
      </c>
      <c r="G637" s="2">
        <f t="shared" si="10"/>
        <v>5505966.3528000033</v>
      </c>
      <c r="H637" s="2">
        <f t="shared" si="11"/>
        <v>9.9999997764825821E-2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3065446</v>
      </c>
      <c r="D639" s="1">
        <f>'PR-RAS'!E645</f>
        <v>6570804.2100000018</v>
      </c>
      <c r="E639" s="1">
        <v>0</v>
      </c>
      <c r="F639" s="1">
        <v>0</v>
      </c>
      <c r="G639" s="2">
        <f t="shared" si="10"/>
        <v>10340100.719960002</v>
      </c>
      <c r="H639" s="2">
        <f t="shared" si="11"/>
        <v>0.21000000182539225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807370</v>
      </c>
      <c r="D642" s="1">
        <f>'PR-RAS'!E649</f>
        <v>4003805.6</v>
      </c>
      <c r="E642" s="1">
        <v>0</v>
      </c>
      <c r="F642" s="1">
        <v>0</v>
      </c>
      <c r="G642" s="2">
        <f t="shared" si="10"/>
        <v>5650402.9491999997</v>
      </c>
      <c r="H642" s="2">
        <f t="shared" si="11"/>
        <v>0.39999999990686774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6899648</v>
      </c>
      <c r="D643" s="1">
        <f>'PR-RAS'!E650</f>
        <v>7111724.5899999999</v>
      </c>
      <c r="E643" s="1">
        <v>0</v>
      </c>
      <c r="F643" s="1">
        <v>0</v>
      </c>
      <c r="G643" s="2">
        <f t="shared" si="10"/>
        <v>13561028.389560001</v>
      </c>
      <c r="H643" s="2">
        <f t="shared" si="11"/>
        <v>0.41000000014901161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4375133</v>
      </c>
      <c r="D644" s="1">
        <f>'PR-RAS'!E651</f>
        <v>4635020.59</v>
      </c>
      <c r="E644" s="1">
        <v>0</v>
      </c>
      <c r="F644" s="1">
        <v>0</v>
      </c>
      <c r="G644" s="2">
        <f t="shared" si="10"/>
        <v>8773846.9977400005</v>
      </c>
      <c r="H644" s="2">
        <f t="shared" si="11"/>
        <v>0.41000000014901161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3331885</v>
      </c>
      <c r="D645" s="1">
        <f>'PR-RAS'!E652</f>
        <v>6480509.5999999996</v>
      </c>
      <c r="E645" s="1">
        <v>0</v>
      </c>
      <c r="F645" s="1">
        <v>0</v>
      </c>
      <c r="G645" s="2">
        <f t="shared" si="10"/>
        <v>10492630.3048</v>
      </c>
      <c r="H645" s="2">
        <f t="shared" si="11"/>
        <v>0.40000000037252903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v>
      </c>
      <c r="D646" s="1">
        <f>'PR-RAS'!E653</f>
        <v>4</v>
      </c>
      <c r="E646" s="1">
        <v>0</v>
      </c>
      <c r="F646" s="1">
        <v>0</v>
      </c>
      <c r="G646" s="2">
        <f t="shared" si="10"/>
        <v>7.74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v>
      </c>
      <c r="D648" s="1">
        <f>'PR-RAS'!E655</f>
        <v>4</v>
      </c>
      <c r="E648" s="1">
        <v>0</v>
      </c>
      <c r="F648" s="1">
        <v>0</v>
      </c>
      <c r="G648" s="2">
        <f t="shared" si="10"/>
        <v>7.7640000000000002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2978477</v>
      </c>
      <c r="D654" s="1">
        <f>'PR-RAS'!E661</f>
        <v>3050519.49</v>
      </c>
      <c r="E654" s="1">
        <v>0</v>
      </c>
      <c r="F654" s="1">
        <v>0</v>
      </c>
      <c r="G654" s="2">
        <f t="shared" si="10"/>
        <v>5928923.9349400001</v>
      </c>
      <c r="H654" s="2">
        <f t="shared" si="11"/>
        <v>0.49000000022351742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43250</v>
      </c>
      <c r="D655" s="1">
        <f>'PR-RAS'!E662</f>
        <v>300</v>
      </c>
      <c r="E655" s="1">
        <v>0</v>
      </c>
      <c r="F655" s="1">
        <v>0</v>
      </c>
      <c r="G655" s="2">
        <f t="shared" si="10"/>
        <v>28677.9</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302816</v>
      </c>
      <c r="D658" s="1">
        <f>'PR-RAS'!E665</f>
        <v>37612.5</v>
      </c>
      <c r="E658" s="1">
        <v>0</v>
      </c>
      <c r="F658" s="1">
        <v>0</v>
      </c>
      <c r="G658" s="2">
        <f t="shared" si="10"/>
        <v>248372.93700000001</v>
      </c>
      <c r="H658" s="2">
        <f t="shared" si="11"/>
        <v>0.5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83378</v>
      </c>
      <c r="D662" s="1">
        <f>'PR-RAS'!E669</f>
        <v>24531.06</v>
      </c>
      <c r="E662" s="1">
        <v>0</v>
      </c>
      <c r="F662" s="1">
        <v>0</v>
      </c>
      <c r="G662" s="2">
        <f t="shared" si="10"/>
        <v>87542.919320000001</v>
      </c>
      <c r="H662" s="2">
        <f t="shared" si="11"/>
        <v>6.0000000001309672E-2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52848</v>
      </c>
      <c r="D715" s="1">
        <f>'PR-RAS'!E722</f>
        <v>62505.36</v>
      </c>
      <c r="E715" s="1">
        <v>0</v>
      </c>
      <c r="F715" s="1">
        <v>0</v>
      </c>
      <c r="G715" s="2">
        <f t="shared" si="10"/>
        <v>126991.12608</v>
      </c>
      <c r="H715" s="2">
        <f t="shared" si="11"/>
        <v>0.36000000000058208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27523</v>
      </c>
      <c r="D718" s="1">
        <f>'PR-RAS'!E725</f>
        <v>29181.26</v>
      </c>
      <c r="E718" s="1">
        <v>0</v>
      </c>
      <c r="F718" s="1">
        <v>0</v>
      </c>
      <c r="G718" s="2">
        <f t="shared" si="10"/>
        <v>61579.917839999987</v>
      </c>
      <c r="H718" s="2">
        <f t="shared" si="11"/>
        <v>0.25999999999839929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1200</v>
      </c>
      <c r="D752" s="1">
        <f>'PR-RAS'!E759</f>
        <v>1200</v>
      </c>
      <c r="E752" s="1">
        <v>0</v>
      </c>
      <c r="F752" s="1">
        <v>0</v>
      </c>
      <c r="G752" s="2">
        <f t="shared" si="10"/>
        <v>2703.6</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27048</v>
      </c>
      <c r="D766" s="1">
        <f>'PR-RAS'!E773</f>
        <v>28729.040000000001</v>
      </c>
      <c r="E766" s="1">
        <v>0</v>
      </c>
      <c r="F766" s="1">
        <v>0</v>
      </c>
      <c r="G766" s="2">
        <f t="shared" si="10"/>
        <v>64647.1512</v>
      </c>
      <c r="H766" s="2">
        <f t="shared" si="11"/>
        <v>4.0000000000873115E-2</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70500</v>
      </c>
      <c r="D809" s="1">
        <f>'PR-RAS'!E816</f>
        <v>30882.23</v>
      </c>
      <c r="E809" s="1">
        <v>0</v>
      </c>
      <c r="F809" s="1">
        <v>0</v>
      </c>
      <c r="G809" s="2">
        <f t="shared" si="10"/>
        <v>106869.68368</v>
      </c>
      <c r="H809" s="2">
        <f t="shared" si="11"/>
        <v>0.22999999999956344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121600</v>
      </c>
      <c r="D812" s="1">
        <f>'PR-RAS'!E819</f>
        <v>100000</v>
      </c>
      <c r="E812" s="1">
        <v>0</v>
      </c>
      <c r="F812" s="1">
        <v>0</v>
      </c>
      <c r="G812" s="2">
        <f t="shared" si="18"/>
        <v>260817.6</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33000</v>
      </c>
      <c r="D814" s="1">
        <f>'PR-RAS'!E821</f>
        <v>38000</v>
      </c>
      <c r="E814" s="1">
        <v>0</v>
      </c>
      <c r="F814" s="1">
        <v>0</v>
      </c>
      <c r="G814" s="2">
        <f t="shared" si="18"/>
        <v>88617</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14000</v>
      </c>
      <c r="E816" s="1">
        <v>0</v>
      </c>
      <c r="F816" s="1">
        <v>0</v>
      </c>
      <c r="G816" s="2">
        <f t="shared" si="18"/>
        <v>22820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70334</v>
      </c>
      <c r="D823" s="1">
        <f>'PR-RAS'!E830</f>
        <v>0</v>
      </c>
      <c r="E823" s="1">
        <v>0</v>
      </c>
      <c r="F823" s="1">
        <v>0</v>
      </c>
      <c r="G823" s="2">
        <f t="shared" si="18"/>
        <v>57814.547999999995</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10000</v>
      </c>
      <c r="E843" s="1">
        <v>0</v>
      </c>
      <c r="F843" s="1">
        <v>0</v>
      </c>
      <c r="G843" s="2">
        <f t="shared" si="18"/>
        <v>16840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55000</v>
      </c>
      <c r="D912" s="1">
        <f>'PR-RAS'!E919</f>
        <v>0</v>
      </c>
      <c r="E912" s="1">
        <v>0</v>
      </c>
      <c r="F912" s="1">
        <v>0</v>
      </c>
      <c r="G912" s="2">
        <f t="shared" si="18"/>
        <v>50105</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199446.31</v>
      </c>
      <c r="D1480" s="6"/>
      <c r="E1480" s="6">
        <v>0</v>
      </c>
      <c r="F1480" s="6">
        <v>0</v>
      </c>
      <c r="G1480" s="7">
        <f t="shared" ref="G1480:G1580" si="34">B1480/1000*C1480</f>
        <v>199.44631000000001</v>
      </c>
      <c r="H1480" s="7">
        <f t="shared" ref="H1480:H1580" si="35">ABS(C1480-ROUND(C1480,0))</f>
        <v>0.30999999999767169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3466961.5200000005</v>
      </c>
      <c r="D1481" s="1">
        <v>0</v>
      </c>
      <c r="E1481" s="1">
        <v>0</v>
      </c>
      <c r="F1481" s="1">
        <v>0</v>
      </c>
      <c r="G1481" s="2">
        <f t="shared" si="34"/>
        <v>6933.9230400000015</v>
      </c>
      <c r="H1481" s="2">
        <f t="shared" si="35"/>
        <v>0.47999999951571226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2397122.1100000003</v>
      </c>
      <c r="D1483" s="1">
        <v>0</v>
      </c>
      <c r="E1483" s="1">
        <v>0</v>
      </c>
      <c r="F1483" s="1">
        <v>0</v>
      </c>
      <c r="G1483" s="2">
        <f t="shared" si="34"/>
        <v>9588.488440000001</v>
      </c>
      <c r="H1483" s="2">
        <f t="shared" si="35"/>
        <v>0.11000000033527613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384568.17</v>
      </c>
      <c r="D1484" s="1">
        <v>0</v>
      </c>
      <c r="E1484" s="1">
        <v>0</v>
      </c>
      <c r="F1484" s="1">
        <v>0</v>
      </c>
      <c r="G1484" s="2">
        <f t="shared" si="34"/>
        <v>1922.84085</v>
      </c>
      <c r="H1484" s="2">
        <f t="shared" si="35"/>
        <v>0.16999999998370185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1945370.87</v>
      </c>
      <c r="D1485" s="1">
        <v>0</v>
      </c>
      <c r="E1485" s="1">
        <v>0</v>
      </c>
      <c r="F1485" s="1">
        <v>0</v>
      </c>
      <c r="G1485" s="2">
        <f t="shared" si="34"/>
        <v>11672.22522</v>
      </c>
      <c r="H1485" s="2">
        <f t="shared" si="35"/>
        <v>0.12999999988824129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7348.12</v>
      </c>
      <c r="D1486" s="1">
        <v>0</v>
      </c>
      <c r="E1486" s="1">
        <v>0</v>
      </c>
      <c r="F1486" s="1">
        <v>0</v>
      </c>
      <c r="G1486" s="2">
        <f t="shared" si="34"/>
        <v>51.436840000000004</v>
      </c>
      <c r="H1486" s="2">
        <f t="shared" si="35"/>
        <v>0.11999999999989086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1200</v>
      </c>
      <c r="D1487" s="1">
        <v>0</v>
      </c>
      <c r="E1487" s="1">
        <v>0</v>
      </c>
      <c r="F1487" s="1">
        <v>0</v>
      </c>
      <c r="G1487" s="2">
        <f t="shared" si="34"/>
        <v>9.6</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52200</v>
      </c>
      <c r="D1489" s="1">
        <v>0</v>
      </c>
      <c r="E1489" s="1">
        <v>0</v>
      </c>
      <c r="F1489" s="1">
        <v>0</v>
      </c>
      <c r="G1489" s="2">
        <f t="shared" si="34"/>
        <v>522</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6434.95</v>
      </c>
      <c r="D1491" s="1">
        <v>0</v>
      </c>
      <c r="E1491" s="1">
        <v>0</v>
      </c>
      <c r="F1491" s="1">
        <v>0</v>
      </c>
      <c r="G1491" s="2">
        <f t="shared" si="34"/>
        <v>77.219399999999993</v>
      </c>
      <c r="H1491" s="2">
        <f t="shared" si="35"/>
        <v>5.0000000000181899E-2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1069839.4099999999</v>
      </c>
      <c r="D1492" s="1">
        <v>0</v>
      </c>
      <c r="E1492" s="1">
        <v>0</v>
      </c>
      <c r="F1492" s="1">
        <v>0</v>
      </c>
      <c r="G1492" s="2">
        <f t="shared" si="34"/>
        <v>13907.912329999997</v>
      </c>
      <c r="H1492" s="2">
        <f t="shared" si="35"/>
        <v>0.40999999991618097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3657532.8300000005</v>
      </c>
      <c r="D1499" s="1">
        <v>0</v>
      </c>
      <c r="E1499" s="1">
        <v>0</v>
      </c>
      <c r="F1499" s="1">
        <v>0</v>
      </c>
      <c r="G1499" s="2">
        <f t="shared" si="34"/>
        <v>73150.656600000017</v>
      </c>
      <c r="H1499" s="2">
        <f t="shared" si="35"/>
        <v>0.16999999945983291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2439142.0400000005</v>
      </c>
      <c r="D1501" s="1">
        <v>0</v>
      </c>
      <c r="E1501" s="1">
        <v>0</v>
      </c>
      <c r="F1501" s="1">
        <v>0</v>
      </c>
      <c r="G1501" s="2">
        <f t="shared" si="34"/>
        <v>53661.12488000001</v>
      </c>
      <c r="H1501" s="2">
        <f t="shared" si="35"/>
        <v>4.000000050291419E-2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384568.17</v>
      </c>
      <c r="D1502" s="1">
        <v>0</v>
      </c>
      <c r="E1502" s="1">
        <v>0</v>
      </c>
      <c r="F1502" s="1">
        <v>0</v>
      </c>
      <c r="G1502" s="2">
        <f t="shared" si="34"/>
        <v>8845.0679099999998</v>
      </c>
      <c r="H1502" s="2">
        <f t="shared" si="35"/>
        <v>0.16999999998370185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1983390.8</v>
      </c>
      <c r="D1503" s="1">
        <v>0</v>
      </c>
      <c r="E1503" s="1">
        <v>0</v>
      </c>
      <c r="F1503" s="1">
        <v>0</v>
      </c>
      <c r="G1503" s="2">
        <f t="shared" si="34"/>
        <v>47601.379200000003</v>
      </c>
      <c r="H1503" s="2">
        <f t="shared" si="35"/>
        <v>0.19999999995343387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7348.12</v>
      </c>
      <c r="D1504" s="1">
        <v>0</v>
      </c>
      <c r="E1504" s="1">
        <v>0</v>
      </c>
      <c r="F1504" s="1">
        <v>0</v>
      </c>
      <c r="G1504" s="2">
        <f t="shared" si="34"/>
        <v>183.703</v>
      </c>
      <c r="H1504" s="2">
        <f t="shared" si="35"/>
        <v>0.11999999999989086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1200</v>
      </c>
      <c r="D1505" s="1">
        <v>0</v>
      </c>
      <c r="E1505" s="1">
        <v>0</v>
      </c>
      <c r="F1505" s="1">
        <v>0</v>
      </c>
      <c r="G1505" s="2">
        <f t="shared" si="34"/>
        <v>31.2</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52200</v>
      </c>
      <c r="D1507" s="1">
        <v>0</v>
      </c>
      <c r="E1507" s="1">
        <v>0</v>
      </c>
      <c r="F1507" s="1">
        <v>0</v>
      </c>
      <c r="G1507" s="2">
        <f t="shared" si="34"/>
        <v>1461.6000000000001</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10434.950000000001</v>
      </c>
      <c r="D1509" s="1">
        <v>0</v>
      </c>
      <c r="E1509" s="1">
        <v>0</v>
      </c>
      <c r="F1509" s="1">
        <v>0</v>
      </c>
      <c r="G1509" s="2">
        <f t="shared" si="34"/>
        <v>313.04849999999999</v>
      </c>
      <c r="H1509" s="2">
        <f t="shared" si="35"/>
        <v>4.9999999999272404E-2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1218390.79</v>
      </c>
      <c r="D1510" s="1">
        <v>0</v>
      </c>
      <c r="E1510" s="1">
        <v>0</v>
      </c>
      <c r="F1510" s="1">
        <v>0</v>
      </c>
      <c r="G1510" s="2">
        <f t="shared" si="34"/>
        <v>37770.11449</v>
      </c>
      <c r="H1510" s="2">
        <f t="shared" si="35"/>
        <v>0.2099999999627471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8875</v>
      </c>
      <c r="D1517" s="1">
        <v>0</v>
      </c>
      <c r="E1517" s="1">
        <v>0</v>
      </c>
      <c r="F1517" s="1">
        <v>0</v>
      </c>
      <c r="G1517" s="2">
        <f t="shared" si="34"/>
        <v>337.25</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8875</v>
      </c>
      <c r="D1576" s="1">
        <v>0</v>
      </c>
      <c r="E1576" s="1">
        <v>0</v>
      </c>
      <c r="F1576" s="1">
        <v>0</v>
      </c>
      <c r="G1576" s="2">
        <f t="shared" si="34"/>
        <v>860.875</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8875</v>
      </c>
      <c r="D1578" s="1">
        <v>0</v>
      </c>
      <c r="E1578" s="1">
        <v>0</v>
      </c>
      <c r="F1578" s="1">
        <v>0</v>
      </c>
      <c r="G1578" s="2">
        <f t="shared" si="34"/>
        <v>878.625</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3299</v>
      </c>
      <c r="B1" s="380"/>
      <c r="C1" s="380"/>
    </row>
    <row r="2" spans="1:17" ht="33" customHeight="1" x14ac:dyDescent="0.2">
      <c r="A2" s="381" t="s">
        <v>3300</v>
      </c>
      <c r="B2" s="382"/>
      <c r="C2" s="379"/>
      <c r="D2" s="4"/>
      <c r="E2" s="4"/>
      <c r="F2" s="4"/>
      <c r="G2" s="4"/>
      <c r="H2" s="4"/>
      <c r="I2" s="4"/>
      <c r="J2" s="4"/>
      <c r="K2" s="4"/>
      <c r="L2" s="4"/>
      <c r="M2" s="4"/>
      <c r="N2" s="4"/>
      <c r="O2" s="4"/>
      <c r="P2" s="4"/>
      <c r="Q2" s="4"/>
    </row>
    <row r="3" spans="1:17" ht="18.75" customHeight="1" x14ac:dyDescent="0.2">
      <c r="A3" s="42" t="s">
        <v>3301</v>
      </c>
      <c r="B3" s="383" t="s">
        <v>3302</v>
      </c>
      <c r="C3" s="379"/>
      <c r="D3" s="4"/>
      <c r="E3" s="4"/>
      <c r="F3" s="4"/>
      <c r="G3" s="4"/>
      <c r="H3" s="4"/>
      <c r="I3" s="4"/>
      <c r="J3" s="4"/>
      <c r="K3" s="4"/>
      <c r="L3" s="4"/>
      <c r="M3" s="4"/>
      <c r="N3" s="4"/>
      <c r="O3" s="4"/>
      <c r="P3" s="4"/>
      <c r="Q3" s="4"/>
    </row>
    <row r="4" spans="1:17" ht="37.5" hidden="1" customHeight="1" x14ac:dyDescent="0.2">
      <c r="A4" s="43" t="s">
        <v>3303</v>
      </c>
      <c r="B4" s="378" t="s">
        <v>3304</v>
      </c>
      <c r="C4" s="379"/>
      <c r="D4" s="4"/>
      <c r="E4" s="4"/>
      <c r="F4" s="4"/>
      <c r="G4" s="4"/>
      <c r="H4" s="4"/>
      <c r="I4" s="4"/>
      <c r="J4" s="4"/>
      <c r="K4" s="4"/>
      <c r="L4" s="4"/>
      <c r="M4" s="4"/>
      <c r="N4" s="4"/>
      <c r="O4" s="4"/>
      <c r="P4" s="4"/>
      <c r="Q4" s="4"/>
    </row>
    <row r="5" spans="1:17" ht="48" hidden="1" customHeight="1" x14ac:dyDescent="0.2">
      <c r="A5" s="43" t="s">
        <v>3303</v>
      </c>
      <c r="B5" s="378" t="s">
        <v>3305</v>
      </c>
      <c r="C5" s="379"/>
      <c r="D5" s="4"/>
      <c r="E5" s="4"/>
      <c r="F5" s="4"/>
      <c r="G5" s="4"/>
      <c r="H5" s="4"/>
      <c r="I5" s="4"/>
      <c r="J5" s="4"/>
      <c r="K5" s="4"/>
      <c r="L5" s="4"/>
      <c r="M5" s="4"/>
      <c r="N5" s="4"/>
      <c r="O5" s="4"/>
      <c r="P5" s="4"/>
      <c r="Q5" s="4"/>
    </row>
    <row r="6" spans="1:17" ht="59.25" hidden="1" customHeight="1" x14ac:dyDescent="0.2">
      <c r="A6" s="43" t="s">
        <v>3303</v>
      </c>
      <c r="B6" s="378" t="s">
        <v>3306</v>
      </c>
      <c r="C6" s="379"/>
      <c r="D6" s="4"/>
      <c r="E6" s="4"/>
      <c r="F6" s="4"/>
      <c r="G6" s="4"/>
      <c r="H6" s="4"/>
      <c r="I6" s="4"/>
      <c r="J6" s="4"/>
      <c r="K6" s="4"/>
      <c r="L6" s="4"/>
      <c r="M6" s="4"/>
      <c r="N6" s="4"/>
      <c r="O6" s="4"/>
      <c r="P6" s="4"/>
      <c r="Q6" s="4"/>
    </row>
    <row r="7" spans="1:17" ht="48" hidden="1" customHeight="1" x14ac:dyDescent="0.2">
      <c r="A7" s="43" t="s">
        <v>3307</v>
      </c>
      <c r="B7" s="378" t="s">
        <v>3308</v>
      </c>
      <c r="C7" s="379"/>
      <c r="D7" s="4"/>
      <c r="E7" s="4"/>
      <c r="F7" s="4"/>
      <c r="G7" s="4"/>
      <c r="H7" s="4"/>
      <c r="I7" s="4"/>
      <c r="J7" s="4"/>
      <c r="K7" s="4"/>
      <c r="L7" s="4"/>
      <c r="M7" s="4"/>
      <c r="N7" s="4"/>
      <c r="O7" s="4"/>
      <c r="P7" s="4"/>
      <c r="Q7" s="4"/>
    </row>
    <row r="8" spans="1:17" ht="41.25" hidden="1" customHeight="1" x14ac:dyDescent="0.2">
      <c r="A8" s="43" t="s">
        <v>3309</v>
      </c>
      <c r="B8" s="378" t="s">
        <v>3310</v>
      </c>
      <c r="C8" s="379"/>
      <c r="D8" s="4"/>
      <c r="E8" s="4"/>
      <c r="F8" s="4"/>
      <c r="G8" s="4"/>
      <c r="H8" s="4"/>
      <c r="I8" s="4"/>
      <c r="J8" s="4"/>
      <c r="K8" s="4"/>
      <c r="L8" s="4"/>
      <c r="M8" s="4"/>
      <c r="N8" s="4"/>
      <c r="O8" s="4"/>
      <c r="P8" s="4"/>
      <c r="Q8" s="4"/>
    </row>
    <row r="9" spans="1:17" ht="59.25" hidden="1" customHeight="1" x14ac:dyDescent="0.2">
      <c r="A9" s="43" t="s">
        <v>3311</v>
      </c>
      <c r="B9" s="378" t="s">
        <v>3312</v>
      </c>
      <c r="C9" s="379"/>
      <c r="D9" s="4"/>
      <c r="E9" s="4"/>
      <c r="F9" s="4"/>
      <c r="G9" s="4"/>
      <c r="H9" s="4"/>
      <c r="I9" s="4"/>
      <c r="J9" s="4"/>
      <c r="K9" s="4"/>
      <c r="L9" s="4"/>
      <c r="M9" s="4"/>
      <c r="N9" s="4"/>
      <c r="O9" s="4"/>
      <c r="P9" s="4"/>
      <c r="Q9" s="4"/>
    </row>
    <row r="10" spans="1:17" ht="61.5" hidden="1" customHeight="1" x14ac:dyDescent="0.2">
      <c r="A10" s="43" t="s">
        <v>3311</v>
      </c>
      <c r="B10" s="378" t="s">
        <v>3313</v>
      </c>
      <c r="C10" s="379"/>
      <c r="D10" s="4"/>
      <c r="E10" s="4"/>
      <c r="F10" s="4"/>
      <c r="G10" s="4"/>
      <c r="H10" s="4"/>
      <c r="I10" s="4"/>
      <c r="J10" s="4"/>
      <c r="K10" s="4"/>
      <c r="L10" s="4"/>
      <c r="M10" s="4"/>
      <c r="N10" s="4"/>
      <c r="O10" s="4"/>
      <c r="P10" s="4"/>
      <c r="Q10" s="4"/>
    </row>
    <row r="11" spans="1:17" ht="43.5" hidden="1" customHeight="1" x14ac:dyDescent="0.2">
      <c r="A11" s="43" t="s">
        <v>3311</v>
      </c>
      <c r="B11" s="378" t="s">
        <v>3314</v>
      </c>
      <c r="C11" s="379"/>
      <c r="D11" s="4"/>
      <c r="E11" s="4"/>
      <c r="F11" s="4"/>
      <c r="G11" s="4"/>
      <c r="H11" s="4"/>
      <c r="I11" s="4"/>
      <c r="J11" s="4"/>
      <c r="K11" s="4"/>
      <c r="L11" s="4"/>
      <c r="M11" s="4"/>
      <c r="N11" s="4"/>
      <c r="O11" s="4"/>
      <c r="P11" s="4"/>
      <c r="Q11" s="4"/>
    </row>
    <row r="12" spans="1:17" ht="27.75" hidden="1" customHeight="1" x14ac:dyDescent="0.2">
      <c r="A12" s="43" t="s">
        <v>3315</v>
      </c>
      <c r="B12" s="378" t="s">
        <v>3316</v>
      </c>
      <c r="C12" s="379"/>
      <c r="D12" s="4"/>
      <c r="E12" s="4"/>
      <c r="F12" s="4"/>
      <c r="G12" s="4"/>
      <c r="H12" s="4"/>
      <c r="I12" s="4"/>
      <c r="J12" s="4"/>
      <c r="K12" s="4"/>
      <c r="L12" s="4"/>
      <c r="M12" s="4"/>
      <c r="N12" s="4"/>
      <c r="O12" s="4"/>
      <c r="P12" s="4"/>
      <c r="Q12" s="4"/>
    </row>
    <row r="13" spans="1:17" ht="27.75" hidden="1" customHeight="1" x14ac:dyDescent="0.2">
      <c r="A13" s="43" t="s">
        <v>3317</v>
      </c>
      <c r="B13" s="378" t="s">
        <v>3318</v>
      </c>
      <c r="C13" s="379"/>
      <c r="D13" s="4"/>
      <c r="E13" s="4"/>
      <c r="F13" s="4"/>
      <c r="G13" s="4"/>
      <c r="H13" s="4"/>
      <c r="I13" s="4"/>
      <c r="J13" s="4"/>
      <c r="K13" s="4"/>
      <c r="L13" s="4"/>
      <c r="M13" s="4"/>
      <c r="N13" s="4"/>
      <c r="O13" s="4"/>
      <c r="P13" s="4"/>
      <c r="Q13" s="4"/>
    </row>
    <row r="14" spans="1:17" ht="45.75" hidden="1" customHeight="1" x14ac:dyDescent="0.2">
      <c r="A14" s="43" t="s">
        <v>3319</v>
      </c>
      <c r="B14" s="378" t="s">
        <v>3320</v>
      </c>
      <c r="C14" s="379"/>
      <c r="D14" s="4"/>
      <c r="E14" s="4"/>
      <c r="F14" s="4"/>
      <c r="G14" s="4"/>
      <c r="H14" s="4"/>
      <c r="I14" s="4"/>
      <c r="J14" s="4"/>
      <c r="K14" s="4"/>
      <c r="L14" s="4"/>
      <c r="M14" s="4"/>
      <c r="N14" s="4"/>
      <c r="O14" s="4"/>
      <c r="P14" s="4"/>
      <c r="Q14" s="4"/>
    </row>
    <row r="15" spans="1:17" ht="45.75" hidden="1" customHeight="1" x14ac:dyDescent="0.2">
      <c r="A15" s="43" t="s">
        <v>3321</v>
      </c>
      <c r="B15" s="378" t="s">
        <v>3322</v>
      </c>
      <c r="C15" s="379"/>
      <c r="D15" s="4"/>
      <c r="E15" s="4"/>
      <c r="F15" s="4"/>
      <c r="G15" s="4"/>
      <c r="H15" s="4"/>
      <c r="I15" s="4"/>
      <c r="J15" s="4"/>
      <c r="K15" s="4"/>
      <c r="L15" s="4"/>
      <c r="M15" s="4"/>
      <c r="N15" s="4"/>
      <c r="O15" s="4"/>
      <c r="P15" s="4"/>
      <c r="Q15" s="4"/>
    </row>
    <row r="16" spans="1:17" ht="51" hidden="1" customHeight="1" x14ac:dyDescent="0.2">
      <c r="A16" s="43" t="s">
        <v>3323</v>
      </c>
      <c r="B16" s="378" t="s">
        <v>3324</v>
      </c>
      <c r="C16" s="379"/>
      <c r="D16" s="4"/>
      <c r="E16" s="4"/>
      <c r="F16" s="4"/>
      <c r="G16" s="4"/>
      <c r="H16" s="4"/>
      <c r="I16" s="4"/>
      <c r="J16" s="4"/>
      <c r="K16" s="4"/>
      <c r="L16" s="4"/>
      <c r="M16" s="4"/>
      <c r="N16" s="4"/>
      <c r="O16" s="4"/>
      <c r="P16" s="4"/>
      <c r="Q16" s="4"/>
    </row>
    <row r="17" spans="1:17" ht="27.75" hidden="1" customHeight="1" x14ac:dyDescent="0.2">
      <c r="A17" s="43" t="s">
        <v>3325</v>
      </c>
      <c r="B17" s="378" t="s">
        <v>3326</v>
      </c>
      <c r="C17" s="379"/>
      <c r="D17" s="4"/>
      <c r="E17" s="4"/>
      <c r="F17" s="4"/>
      <c r="G17" s="4"/>
      <c r="H17" s="4"/>
      <c r="I17" s="4"/>
      <c r="J17" s="4"/>
      <c r="K17" s="4"/>
      <c r="L17" s="4"/>
      <c r="M17" s="4"/>
      <c r="N17" s="4"/>
      <c r="O17" s="4"/>
      <c r="P17" s="4"/>
      <c r="Q17" s="4"/>
    </row>
    <row r="18" spans="1:17" ht="27.75" hidden="1" customHeight="1" x14ac:dyDescent="0.2">
      <c r="A18" s="43" t="s">
        <v>3327</v>
      </c>
      <c r="B18" s="378" t="s">
        <v>3328</v>
      </c>
      <c r="C18" s="379"/>
      <c r="D18" s="4"/>
      <c r="E18" s="4"/>
      <c r="F18" s="4"/>
      <c r="G18" s="4"/>
      <c r="H18" s="4"/>
      <c r="I18" s="4"/>
      <c r="J18" s="4"/>
      <c r="K18" s="4"/>
      <c r="L18" s="4"/>
      <c r="M18" s="4"/>
      <c r="N18" s="4"/>
      <c r="O18" s="4"/>
      <c r="P18" s="4"/>
      <c r="Q18" s="4"/>
    </row>
    <row r="19" spans="1:17" ht="45" hidden="1" customHeight="1" x14ac:dyDescent="0.2">
      <c r="A19" s="43" t="s">
        <v>3327</v>
      </c>
      <c r="B19" s="378" t="s">
        <v>3329</v>
      </c>
      <c r="C19" s="379"/>
      <c r="D19" s="4"/>
      <c r="E19" s="4"/>
      <c r="F19" s="4"/>
      <c r="G19" s="4"/>
      <c r="H19" s="4"/>
      <c r="I19" s="4"/>
      <c r="J19" s="4"/>
      <c r="K19" s="4"/>
      <c r="L19" s="4"/>
      <c r="M19" s="4"/>
      <c r="N19" s="4"/>
      <c r="O19" s="4"/>
      <c r="P19" s="4"/>
      <c r="Q19" s="4"/>
    </row>
    <row r="20" spans="1:17" ht="45" hidden="1" customHeight="1" x14ac:dyDescent="0.2">
      <c r="A20" s="43" t="s">
        <v>3330</v>
      </c>
      <c r="B20" s="378" t="s">
        <v>3331</v>
      </c>
      <c r="C20" s="379"/>
      <c r="D20" s="4"/>
      <c r="E20" s="4"/>
      <c r="F20" s="4"/>
      <c r="G20" s="4"/>
      <c r="H20" s="4"/>
      <c r="I20" s="4"/>
      <c r="J20" s="4"/>
      <c r="K20" s="4"/>
      <c r="L20" s="4"/>
      <c r="M20" s="4"/>
      <c r="N20" s="4"/>
      <c r="O20" s="4"/>
      <c r="P20" s="4"/>
      <c r="Q20" s="4"/>
    </row>
    <row r="21" spans="1:17" ht="30" hidden="1" customHeight="1" x14ac:dyDescent="0.2">
      <c r="A21" s="43" t="s">
        <v>3332</v>
      </c>
      <c r="B21" s="378" t="s">
        <v>3333</v>
      </c>
      <c r="C21" s="379"/>
      <c r="D21" s="4"/>
      <c r="E21" s="4"/>
      <c r="F21" s="4"/>
      <c r="G21" s="4"/>
      <c r="H21" s="4"/>
      <c r="I21" s="4"/>
      <c r="J21" s="4"/>
      <c r="K21" s="4"/>
      <c r="L21" s="4"/>
      <c r="M21" s="4"/>
      <c r="N21" s="4"/>
      <c r="O21" s="4"/>
      <c r="P21" s="4"/>
      <c r="Q21" s="4"/>
    </row>
    <row r="22" spans="1:17" ht="30" hidden="1" customHeight="1" x14ac:dyDescent="0.2">
      <c r="A22" s="43" t="s">
        <v>3334</v>
      </c>
      <c r="B22" s="378" t="s">
        <v>3335</v>
      </c>
      <c r="C22" s="379"/>
      <c r="D22" s="4"/>
      <c r="E22" s="4"/>
      <c r="F22" s="4"/>
      <c r="G22" s="4"/>
      <c r="H22" s="4"/>
      <c r="I22" s="4"/>
      <c r="J22" s="4"/>
      <c r="K22" s="4"/>
      <c r="L22" s="4"/>
      <c r="M22" s="4"/>
      <c r="N22" s="4"/>
      <c r="O22" s="4"/>
      <c r="P22" s="4"/>
      <c r="Q22" s="4"/>
    </row>
    <row r="23" spans="1:17" ht="30" hidden="1" customHeight="1" x14ac:dyDescent="0.2">
      <c r="A23" s="43" t="s">
        <v>3336</v>
      </c>
      <c r="B23" s="378" t="s">
        <v>3337</v>
      </c>
      <c r="C23" s="379"/>
      <c r="D23" s="4"/>
      <c r="E23" s="4"/>
      <c r="F23" s="4"/>
      <c r="G23" s="4"/>
      <c r="H23" s="4"/>
      <c r="I23" s="4"/>
      <c r="J23" s="4"/>
      <c r="K23" s="4"/>
      <c r="L23" s="4"/>
      <c r="M23" s="4"/>
      <c r="N23" s="4"/>
      <c r="O23" s="4"/>
      <c r="P23" s="4"/>
      <c r="Q23" s="4"/>
    </row>
    <row r="24" spans="1:17" ht="30" hidden="1" customHeight="1" x14ac:dyDescent="0.2">
      <c r="A24" s="43" t="s">
        <v>3338</v>
      </c>
      <c r="B24" s="378" t="s">
        <v>3339</v>
      </c>
      <c r="C24" s="379"/>
      <c r="D24" s="4"/>
      <c r="E24" s="4"/>
      <c r="F24" s="4"/>
      <c r="G24" s="4"/>
      <c r="H24" s="4"/>
      <c r="I24" s="4"/>
      <c r="J24" s="4"/>
      <c r="K24" s="4"/>
      <c r="L24" s="4"/>
      <c r="M24" s="4"/>
      <c r="N24" s="4"/>
      <c r="O24" s="4"/>
      <c r="P24" s="4"/>
      <c r="Q24" s="4"/>
    </row>
    <row r="25" spans="1:17" ht="30" hidden="1" customHeight="1" x14ac:dyDescent="0.2">
      <c r="A25" s="43" t="s">
        <v>3340</v>
      </c>
      <c r="B25" s="378" t="s">
        <v>3341</v>
      </c>
      <c r="C25" s="379"/>
      <c r="D25" s="4"/>
      <c r="E25" s="4"/>
      <c r="F25" s="4"/>
      <c r="G25" s="4"/>
      <c r="H25" s="4"/>
      <c r="I25" s="4"/>
      <c r="J25" s="4"/>
      <c r="K25" s="4"/>
      <c r="L25" s="4"/>
      <c r="M25" s="4"/>
      <c r="N25" s="4"/>
      <c r="O25" s="4"/>
      <c r="P25" s="4"/>
      <c r="Q25" s="4"/>
    </row>
    <row r="26" spans="1:17" ht="30" hidden="1" customHeight="1" x14ac:dyDescent="0.2">
      <c r="A26" s="43" t="s">
        <v>3342</v>
      </c>
      <c r="B26" s="378" t="s">
        <v>3343</v>
      </c>
      <c r="C26" s="379"/>
      <c r="D26" s="4"/>
      <c r="E26" s="4"/>
      <c r="F26" s="4"/>
      <c r="G26" s="4"/>
      <c r="H26" s="4"/>
      <c r="I26" s="4"/>
      <c r="J26" s="4"/>
      <c r="K26" s="4"/>
      <c r="L26" s="4"/>
      <c r="M26" s="4"/>
      <c r="N26" s="4"/>
      <c r="O26" s="4"/>
      <c r="P26" s="4"/>
      <c r="Q26" s="4"/>
    </row>
    <row r="27" spans="1:17" ht="70.5" hidden="1" customHeight="1" x14ac:dyDescent="0.2">
      <c r="A27" s="43" t="s">
        <v>3344</v>
      </c>
      <c r="B27" s="378" t="s">
        <v>3345</v>
      </c>
      <c r="C27" s="379"/>
      <c r="D27" s="4"/>
      <c r="E27" s="4"/>
      <c r="F27" s="4"/>
      <c r="G27" s="4"/>
      <c r="H27" s="4"/>
      <c r="I27" s="4"/>
      <c r="J27" s="4"/>
      <c r="K27" s="4"/>
      <c r="L27" s="4"/>
      <c r="M27" s="4"/>
      <c r="N27" s="4"/>
      <c r="O27" s="4"/>
      <c r="P27" s="4"/>
      <c r="Q27" s="4"/>
    </row>
    <row r="28" spans="1:17" ht="48" hidden="1" customHeight="1" x14ac:dyDescent="0.2">
      <c r="A28" s="43" t="s">
        <v>3346</v>
      </c>
      <c r="B28" s="378" t="s">
        <v>3347</v>
      </c>
      <c r="C28" s="379"/>
      <c r="D28" s="4"/>
      <c r="E28" s="4"/>
      <c r="F28" s="4"/>
      <c r="G28" s="4"/>
      <c r="H28" s="4"/>
      <c r="I28" s="4"/>
      <c r="J28" s="4"/>
      <c r="K28" s="4"/>
      <c r="L28" s="4"/>
      <c r="M28" s="4"/>
      <c r="N28" s="4"/>
      <c r="O28" s="4"/>
      <c r="P28" s="4"/>
      <c r="Q28" s="4"/>
    </row>
    <row r="29" spans="1:17" ht="100.5" hidden="1" customHeight="1" x14ac:dyDescent="0.2">
      <c r="A29" s="43" t="s">
        <v>3348</v>
      </c>
      <c r="B29" s="378" t="s">
        <v>3349</v>
      </c>
      <c r="C29" s="379"/>
      <c r="D29" s="4"/>
      <c r="E29" s="4"/>
      <c r="F29" s="4"/>
      <c r="G29" s="4"/>
      <c r="H29" s="4"/>
      <c r="I29" s="4"/>
      <c r="J29" s="4"/>
      <c r="K29" s="4"/>
      <c r="L29" s="4"/>
      <c r="M29" s="4"/>
      <c r="N29" s="4"/>
      <c r="O29" s="4"/>
      <c r="P29" s="4"/>
      <c r="Q29" s="4"/>
    </row>
    <row r="30" spans="1:17" ht="45" hidden="1" customHeight="1" x14ac:dyDescent="0.2">
      <c r="A30" s="43" t="s">
        <v>3350</v>
      </c>
      <c r="B30" s="378" t="s">
        <v>3351</v>
      </c>
      <c r="C30" s="379"/>
      <c r="D30" s="4"/>
      <c r="E30" s="4"/>
      <c r="F30" s="4"/>
      <c r="G30" s="4"/>
      <c r="H30" s="4"/>
      <c r="I30" s="4"/>
      <c r="J30" s="4"/>
      <c r="K30" s="4"/>
      <c r="L30" s="4"/>
      <c r="M30" s="4"/>
      <c r="N30" s="4"/>
      <c r="O30" s="4"/>
      <c r="P30" s="4"/>
      <c r="Q30" s="4"/>
    </row>
    <row r="31" spans="1:17" ht="45" hidden="1" customHeight="1" x14ac:dyDescent="0.2">
      <c r="A31" s="43" t="s">
        <v>3352</v>
      </c>
      <c r="B31" s="378" t="s">
        <v>3353</v>
      </c>
      <c r="C31" s="379"/>
      <c r="D31" s="4"/>
      <c r="E31" s="4"/>
      <c r="F31" s="4"/>
      <c r="G31" s="4"/>
      <c r="H31" s="4"/>
      <c r="I31" s="4"/>
      <c r="J31" s="4"/>
      <c r="K31" s="4"/>
      <c r="L31" s="4"/>
      <c r="M31" s="4"/>
      <c r="N31" s="4"/>
      <c r="O31" s="4"/>
      <c r="P31" s="4"/>
      <c r="Q31" s="4"/>
    </row>
    <row r="32" spans="1:17" ht="45" hidden="1" customHeight="1" x14ac:dyDescent="0.2">
      <c r="A32" s="43" t="s">
        <v>3354</v>
      </c>
      <c r="B32" s="378" t="s">
        <v>3355</v>
      </c>
      <c r="C32" s="379"/>
      <c r="D32" s="4"/>
      <c r="E32" s="4"/>
      <c r="F32" s="4"/>
      <c r="G32" s="4"/>
      <c r="H32" s="4"/>
      <c r="I32" s="4"/>
      <c r="J32" s="4"/>
      <c r="K32" s="4"/>
      <c r="L32" s="4"/>
      <c r="M32" s="4"/>
      <c r="N32" s="4"/>
      <c r="O32" s="4"/>
      <c r="P32" s="4"/>
      <c r="Q32" s="4"/>
    </row>
    <row r="33" spans="1:17" ht="72" hidden="1" customHeight="1" x14ac:dyDescent="0.2">
      <c r="A33" s="43" t="s">
        <v>3356</v>
      </c>
      <c r="B33" s="378" t="s">
        <v>3357</v>
      </c>
      <c r="C33" s="379"/>
      <c r="D33" s="4"/>
      <c r="E33" s="4"/>
      <c r="F33" s="4"/>
      <c r="G33" s="4"/>
      <c r="H33" s="4"/>
      <c r="I33" s="4"/>
      <c r="J33" s="4"/>
      <c r="K33" s="4"/>
      <c r="L33" s="4"/>
      <c r="M33" s="4"/>
      <c r="N33" s="4"/>
      <c r="O33" s="4"/>
      <c r="P33" s="4"/>
      <c r="Q33" s="4"/>
    </row>
    <row r="34" spans="1:17" ht="79.5" hidden="1" customHeight="1" x14ac:dyDescent="0.2">
      <c r="A34" s="43" t="s">
        <v>3358</v>
      </c>
      <c r="B34" s="378" t="s">
        <v>3359</v>
      </c>
      <c r="C34" s="379"/>
      <c r="D34" s="4"/>
      <c r="E34" s="4"/>
      <c r="F34" s="4"/>
      <c r="G34" s="4"/>
      <c r="H34" s="4"/>
      <c r="I34" s="4"/>
      <c r="J34" s="4"/>
      <c r="K34" s="4"/>
      <c r="L34" s="4"/>
      <c r="M34" s="4"/>
      <c r="N34" s="4"/>
      <c r="O34" s="4"/>
      <c r="P34" s="4"/>
      <c r="Q34" s="4"/>
    </row>
    <row r="35" spans="1:17" ht="70.5" hidden="1" customHeight="1" x14ac:dyDescent="0.2">
      <c r="A35" s="43" t="s">
        <v>3360</v>
      </c>
      <c r="B35" s="378" t="s">
        <v>3361</v>
      </c>
      <c r="C35" s="379"/>
      <c r="D35" s="4"/>
      <c r="E35" s="4"/>
      <c r="F35" s="4"/>
      <c r="G35" s="4"/>
      <c r="H35" s="4"/>
      <c r="I35" s="4"/>
      <c r="J35" s="4"/>
      <c r="K35" s="4"/>
      <c r="L35" s="4"/>
      <c r="M35" s="4"/>
      <c r="N35" s="4"/>
      <c r="O35" s="4"/>
      <c r="P35" s="4"/>
      <c r="Q35" s="4"/>
    </row>
    <row r="36" spans="1:17" ht="45.75" hidden="1" customHeight="1" x14ac:dyDescent="0.2">
      <c r="A36" s="43" t="s">
        <v>3362</v>
      </c>
      <c r="B36" s="378" t="s">
        <v>3363</v>
      </c>
      <c r="C36" s="379"/>
      <c r="D36" s="4"/>
      <c r="E36" s="4"/>
      <c r="F36" s="4"/>
      <c r="G36" s="4"/>
      <c r="H36" s="4"/>
      <c r="I36" s="4"/>
      <c r="J36" s="4"/>
      <c r="K36" s="4"/>
      <c r="L36" s="4"/>
      <c r="M36" s="4"/>
      <c r="N36" s="4"/>
      <c r="O36" s="4"/>
      <c r="P36" s="4"/>
      <c r="Q36" s="4"/>
    </row>
    <row r="37" spans="1:17" ht="54.75" hidden="1" customHeight="1" x14ac:dyDescent="0.2">
      <c r="A37" s="43" t="s">
        <v>3364</v>
      </c>
      <c r="B37" s="378" t="s">
        <v>3365</v>
      </c>
      <c r="C37" s="379"/>
      <c r="D37" s="4"/>
      <c r="E37" s="4"/>
      <c r="F37" s="4"/>
      <c r="G37" s="4"/>
      <c r="H37" s="4"/>
      <c r="I37" s="4"/>
      <c r="J37" s="4"/>
      <c r="K37" s="4"/>
      <c r="L37" s="4"/>
      <c r="M37" s="4"/>
      <c r="N37" s="4"/>
      <c r="O37" s="4"/>
      <c r="P37" s="4"/>
      <c r="Q37" s="4"/>
    </row>
    <row r="38" spans="1:17" ht="37.5" hidden="1" customHeight="1" x14ac:dyDescent="0.2">
      <c r="A38" s="43" t="s">
        <v>3366</v>
      </c>
      <c r="B38" s="378" t="s">
        <v>3367</v>
      </c>
      <c r="C38" s="379"/>
      <c r="D38" s="4"/>
      <c r="E38" s="4"/>
      <c r="F38" s="4"/>
      <c r="G38" s="4"/>
      <c r="H38" s="4"/>
      <c r="I38" s="4"/>
      <c r="J38" s="4"/>
      <c r="K38" s="4"/>
      <c r="L38" s="4"/>
      <c r="M38" s="4"/>
      <c r="N38" s="4"/>
      <c r="O38" s="4"/>
      <c r="P38" s="4"/>
      <c r="Q38" s="4"/>
    </row>
    <row r="39" spans="1:17" ht="61.5" hidden="1" customHeight="1" x14ac:dyDescent="0.2">
      <c r="A39" s="43" t="s">
        <v>3368</v>
      </c>
      <c r="B39" s="378" t="s">
        <v>3369</v>
      </c>
      <c r="C39" s="379"/>
      <c r="D39" s="4"/>
      <c r="E39" s="4"/>
      <c r="F39" s="4"/>
      <c r="G39" s="4"/>
      <c r="H39" s="4"/>
      <c r="I39" s="4"/>
      <c r="J39" s="4"/>
      <c r="K39" s="4"/>
      <c r="L39" s="4"/>
      <c r="M39" s="4"/>
      <c r="N39" s="4"/>
      <c r="O39" s="4"/>
      <c r="P39" s="4"/>
      <c r="Q39" s="4"/>
    </row>
    <row r="40" spans="1:17" ht="53.25" hidden="1" customHeight="1" x14ac:dyDescent="0.2">
      <c r="A40" s="43" t="s">
        <v>3370</v>
      </c>
      <c r="B40" s="378" t="s">
        <v>3371</v>
      </c>
      <c r="C40" s="379"/>
      <c r="D40" s="4"/>
      <c r="E40" s="4"/>
      <c r="F40" s="4"/>
      <c r="G40" s="4"/>
      <c r="H40" s="4"/>
      <c r="I40" s="4"/>
      <c r="J40" s="4"/>
      <c r="K40" s="4"/>
      <c r="L40" s="4"/>
      <c r="M40" s="4"/>
      <c r="N40" s="4"/>
      <c r="O40" s="4"/>
      <c r="P40" s="4"/>
      <c r="Q40" s="4"/>
    </row>
    <row r="41" spans="1:17" ht="73.5" hidden="1" customHeight="1" x14ac:dyDescent="0.2">
      <c r="A41" s="43" t="s">
        <v>3372</v>
      </c>
      <c r="B41" s="378" t="s">
        <v>3373</v>
      </c>
      <c r="C41" s="379"/>
      <c r="D41" s="4"/>
      <c r="E41" s="4"/>
      <c r="F41" s="4"/>
      <c r="G41" s="4"/>
      <c r="H41" s="4"/>
      <c r="I41" s="4"/>
      <c r="J41" s="4"/>
      <c r="K41" s="4"/>
      <c r="L41" s="4"/>
      <c r="M41" s="4"/>
      <c r="N41" s="4"/>
      <c r="O41" s="4"/>
      <c r="P41" s="4"/>
      <c r="Q41" s="4"/>
    </row>
    <row r="42" spans="1:17" ht="57.75" hidden="1" customHeight="1" x14ac:dyDescent="0.2">
      <c r="A42" s="43" t="s">
        <v>3374</v>
      </c>
      <c r="B42" s="378" t="s">
        <v>3375</v>
      </c>
      <c r="C42" s="379"/>
      <c r="D42" s="4"/>
      <c r="E42" s="4"/>
      <c r="F42" s="4"/>
      <c r="G42" s="4"/>
      <c r="H42" s="4"/>
      <c r="I42" s="4"/>
      <c r="J42" s="4"/>
      <c r="K42" s="4"/>
      <c r="L42" s="4"/>
      <c r="M42" s="4"/>
      <c r="N42" s="4"/>
      <c r="O42" s="4"/>
      <c r="P42" s="4"/>
      <c r="Q42" s="4"/>
    </row>
    <row r="43" spans="1:17" ht="84" hidden="1" customHeight="1" x14ac:dyDescent="0.2">
      <c r="A43" s="43" t="s">
        <v>3376</v>
      </c>
      <c r="B43" s="378" t="s">
        <v>3377</v>
      </c>
      <c r="C43" s="379"/>
      <c r="D43" s="4"/>
      <c r="E43" s="4"/>
      <c r="F43" s="4"/>
      <c r="G43" s="4"/>
      <c r="H43" s="4"/>
      <c r="I43" s="4"/>
      <c r="J43" s="4"/>
      <c r="K43" s="4"/>
      <c r="L43" s="4"/>
      <c r="M43" s="4"/>
      <c r="N43" s="4"/>
      <c r="O43" s="4"/>
      <c r="P43" s="4"/>
      <c r="Q43" s="4"/>
    </row>
    <row r="44" spans="1:17" ht="48" hidden="1" customHeight="1" x14ac:dyDescent="0.2">
      <c r="A44" s="43" t="s">
        <v>3378</v>
      </c>
      <c r="B44" s="378" t="s">
        <v>3379</v>
      </c>
      <c r="C44" s="379"/>
      <c r="D44" s="4"/>
      <c r="E44" s="4"/>
      <c r="F44" s="4"/>
      <c r="G44" s="4"/>
      <c r="H44" s="4"/>
      <c r="I44" s="4"/>
      <c r="J44" s="4"/>
      <c r="K44" s="4"/>
      <c r="L44" s="4"/>
      <c r="M44" s="4"/>
      <c r="N44" s="4"/>
      <c r="O44" s="4"/>
      <c r="P44" s="4"/>
      <c r="Q44" s="4"/>
    </row>
    <row r="45" spans="1:17" ht="57" hidden="1" customHeight="1" x14ac:dyDescent="0.2">
      <c r="A45" s="43" t="s">
        <v>3380</v>
      </c>
      <c r="B45" s="378" t="s">
        <v>3381</v>
      </c>
      <c r="C45" s="379"/>
      <c r="D45" s="4"/>
      <c r="E45" s="4"/>
      <c r="F45" s="4"/>
      <c r="G45" s="4"/>
      <c r="H45" s="4"/>
      <c r="I45" s="4"/>
      <c r="J45" s="4"/>
      <c r="K45" s="4"/>
      <c r="L45" s="4"/>
      <c r="M45" s="4"/>
      <c r="N45" s="4"/>
      <c r="O45" s="4"/>
      <c r="P45" s="4"/>
      <c r="Q45" s="4"/>
    </row>
    <row r="46" spans="1:17" ht="73.5" hidden="1" customHeight="1" x14ac:dyDescent="0.2">
      <c r="A46" s="43" t="s">
        <v>3382</v>
      </c>
      <c r="B46" s="385" t="s">
        <v>3383</v>
      </c>
      <c r="C46" s="379"/>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71" t="s">
        <v>3386</v>
      </c>
      <c r="B48" s="384" t="s">
        <v>3387</v>
      </c>
      <c r="C48" s="377"/>
      <c r="D48" s="4"/>
      <c r="E48" s="4"/>
      <c r="F48" s="4"/>
      <c r="G48" s="4"/>
      <c r="H48" s="4"/>
      <c r="I48" s="4"/>
      <c r="J48" s="4"/>
      <c r="K48" s="4"/>
      <c r="L48" s="4"/>
      <c r="M48" s="4"/>
      <c r="N48" s="4"/>
      <c r="O48" s="4"/>
      <c r="P48" s="4"/>
      <c r="Q48" s="4"/>
    </row>
    <row r="49" spans="1:17" ht="34.5" customHeight="1" x14ac:dyDescent="0.2">
      <c r="A49" s="271" t="s">
        <v>3388</v>
      </c>
      <c r="B49" s="376" t="s">
        <v>3389</v>
      </c>
      <c r="C49" s="377"/>
      <c r="D49" s="4"/>
      <c r="E49" s="4"/>
      <c r="F49" s="4"/>
      <c r="G49" s="4"/>
      <c r="H49" s="4"/>
      <c r="I49" s="4"/>
      <c r="J49" s="4"/>
      <c r="K49" s="4"/>
      <c r="L49" s="4"/>
      <c r="M49" s="4"/>
      <c r="N49" s="4"/>
      <c r="O49" s="4"/>
      <c r="P49" s="4"/>
      <c r="Q49" s="4"/>
    </row>
    <row r="50" spans="1:17" ht="34.5" customHeight="1" x14ac:dyDescent="0.2">
      <c r="A50" s="271" t="s">
        <v>3390</v>
      </c>
      <c r="B50" s="376" t="s">
        <v>3391</v>
      </c>
      <c r="C50" s="377"/>
      <c r="D50" s="4"/>
      <c r="E50" s="4"/>
      <c r="F50" s="4"/>
      <c r="G50" s="4"/>
      <c r="H50" s="4"/>
      <c r="I50" s="4"/>
      <c r="J50" s="4"/>
      <c r="K50" s="4"/>
      <c r="L50" s="4"/>
      <c r="M50" s="4"/>
      <c r="N50" s="4"/>
      <c r="O50" s="4"/>
      <c r="P50" s="4"/>
      <c r="Q50" s="4"/>
    </row>
    <row r="51" spans="1:17" ht="31.5" customHeight="1" x14ac:dyDescent="0.2">
      <c r="A51" s="271" t="s">
        <v>3392</v>
      </c>
      <c r="B51" s="376" t="s">
        <v>3393</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39:C39"/>
    <mergeCell ref="B40:C40"/>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32504</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22"/>
      <c r="F8" s="313" t="s">
        <v>32</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22"/>
      <c r="F10" s="313" t="s">
        <v>36</v>
      </c>
      <c r="G10" s="314"/>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31" t="s">
        <v>41</v>
      </c>
      <c r="C15" s="332"/>
      <c r="D15" s="332"/>
      <c r="E15" s="332"/>
      <c r="F15" s="333"/>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6096651</v>
      </c>
      <c r="I16" s="172">
        <f>'PR-RAS'!E6</f>
        <v>7083221.8200000003</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3299998</v>
      </c>
      <c r="I17" s="172">
        <f>'PR-RAS'!E151</f>
        <v>3358466.9600000004</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3065446</v>
      </c>
      <c r="I18" s="172">
        <f>'PR-RAS'!E645</f>
        <v>6570804.2100000018</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199446.31</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8875</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8875</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E774" sqref="E774"/>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48</v>
      </c>
      <c r="B2" s="352"/>
      <c r="C2" s="352"/>
      <c r="D2" s="352"/>
      <c r="E2" s="352"/>
      <c r="F2" s="352"/>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6096651</v>
      </c>
      <c r="E6" s="53">
        <f>E7+E44+E50+E82+E106+E124+E133+E139</f>
        <v>7083221.8200000003</v>
      </c>
      <c r="F6" s="54">
        <f t="shared" ref="F6:F131" si="0">IF(D6&lt;&gt;0,IF(E6/D6&gt;=100,"&gt;&gt;100",E6/D6*100),"-")</f>
        <v>116.18217641127893</v>
      </c>
    </row>
    <row r="7" spans="1:25" ht="12.75" customHeight="1" x14ac:dyDescent="0.2">
      <c r="A7" s="55">
        <v>61</v>
      </c>
      <c r="B7" s="309" t="s">
        <v>57</v>
      </c>
      <c r="C7" s="52" t="s">
        <v>58</v>
      </c>
      <c r="D7" s="53">
        <f t="shared" ref="D7:E7" si="1">D8+D17+D23+D29+D37+D40</f>
        <v>1094555</v>
      </c>
      <c r="E7" s="53">
        <f t="shared" si="1"/>
        <v>1425997.31</v>
      </c>
      <c r="F7" s="54">
        <f t="shared" si="0"/>
        <v>130.28101009085884</v>
      </c>
    </row>
    <row r="8" spans="1:25" ht="12.75" customHeight="1" x14ac:dyDescent="0.2">
      <c r="A8" s="55">
        <v>611</v>
      </c>
      <c r="B8" s="87" t="s">
        <v>59</v>
      </c>
      <c r="C8" s="52" t="s">
        <v>60</v>
      </c>
      <c r="D8" s="53">
        <f t="shared" ref="D8:E8" si="2">SUM(D9:D14)-D15-D16</f>
        <v>957212</v>
      </c>
      <c r="E8" s="53">
        <f t="shared" si="2"/>
        <v>1114520.74</v>
      </c>
      <c r="F8" s="54">
        <f t="shared" si="0"/>
        <v>116.43405431607627</v>
      </c>
    </row>
    <row r="9" spans="1:25" ht="12.75" customHeight="1" x14ac:dyDescent="0.2">
      <c r="A9" s="55">
        <v>6111</v>
      </c>
      <c r="B9" s="87" t="s">
        <v>61</v>
      </c>
      <c r="C9" s="52" t="s">
        <v>62</v>
      </c>
      <c r="D9" s="244">
        <v>957212</v>
      </c>
      <c r="E9" s="244">
        <v>1114520.74</v>
      </c>
      <c r="F9" s="54">
        <f t="shared" si="0"/>
        <v>116.43405431607627</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129527</v>
      </c>
      <c r="E23" s="53">
        <f t="shared" si="4"/>
        <v>298158.57</v>
      </c>
      <c r="F23" s="54">
        <f t="shared" si="0"/>
        <v>230.19028465107661</v>
      </c>
    </row>
    <row r="24" spans="1:6" ht="12.75" customHeight="1" x14ac:dyDescent="0.2">
      <c r="A24" s="55">
        <v>6131</v>
      </c>
      <c r="B24" s="87" t="s">
        <v>91</v>
      </c>
      <c r="C24" s="52" t="s">
        <v>92</v>
      </c>
      <c r="D24" s="244">
        <v>660</v>
      </c>
      <c r="E24" s="244">
        <v>660</v>
      </c>
      <c r="F24" s="54">
        <f t="shared" si="0"/>
        <v>100</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128867</v>
      </c>
      <c r="E27" s="244">
        <v>297498.57</v>
      </c>
      <c r="F27" s="54">
        <f t="shared" si="0"/>
        <v>230.85706193206951</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7816</v>
      </c>
      <c r="E29" s="53">
        <f t="shared" si="5"/>
        <v>13318</v>
      </c>
      <c r="F29" s="54">
        <f t="shared" si="0"/>
        <v>170.39406345957011</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7816</v>
      </c>
      <c r="E31" s="244">
        <v>13318</v>
      </c>
      <c r="F31" s="54">
        <f t="shared" si="0"/>
        <v>170.39406345957011</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3407921</v>
      </c>
      <c r="E50" s="53">
        <f>E51+E54+E59+E62+E65+E68+E71+E74+E77</f>
        <v>3291511.0500000003</v>
      </c>
      <c r="F50" s="54">
        <f t="shared" si="0"/>
        <v>96.584135899863881</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178548</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v>178548</v>
      </c>
      <c r="F58" s="54" t="str">
        <f t="shared" si="0"/>
        <v>-</v>
      </c>
    </row>
    <row r="59" spans="1:6" ht="24" x14ac:dyDescent="0.2">
      <c r="A59" s="55">
        <v>633</v>
      </c>
      <c r="B59" s="88" t="s">
        <v>161</v>
      </c>
      <c r="C59" s="52" t="s">
        <v>162</v>
      </c>
      <c r="D59" s="53">
        <f t="shared" ref="D59:E59" si="12">SUM(D60:D61)</f>
        <v>3324543</v>
      </c>
      <c r="E59" s="53">
        <f t="shared" si="12"/>
        <v>3088431.99</v>
      </c>
      <c r="F59" s="54">
        <f t="shared" si="0"/>
        <v>92.897940859841498</v>
      </c>
    </row>
    <row r="60" spans="1:6" ht="24" x14ac:dyDescent="0.2">
      <c r="A60" s="55">
        <v>6331</v>
      </c>
      <c r="B60" s="88" t="s">
        <v>163</v>
      </c>
      <c r="C60" s="52" t="s">
        <v>164</v>
      </c>
      <c r="D60" s="244">
        <v>3021727</v>
      </c>
      <c r="E60" s="244">
        <v>3050819.49</v>
      </c>
      <c r="F60" s="54">
        <f t="shared" si="0"/>
        <v>100.96277691532029</v>
      </c>
    </row>
    <row r="61" spans="1:6" ht="24" x14ac:dyDescent="0.2">
      <c r="A61" s="55">
        <v>6332</v>
      </c>
      <c r="B61" s="88" t="s">
        <v>165</v>
      </c>
      <c r="C61" s="52" t="s">
        <v>166</v>
      </c>
      <c r="D61" s="244">
        <v>302816</v>
      </c>
      <c r="E61" s="244">
        <v>37612.5</v>
      </c>
      <c r="F61" s="54">
        <f t="shared" si="0"/>
        <v>12.420909066892106</v>
      </c>
    </row>
    <row r="62" spans="1:6" ht="12.75" customHeight="1" x14ac:dyDescent="0.2">
      <c r="A62" s="55">
        <v>634</v>
      </c>
      <c r="B62" s="87" t="s">
        <v>167</v>
      </c>
      <c r="C62" s="52" t="s">
        <v>168</v>
      </c>
      <c r="D62" s="53">
        <f t="shared" ref="D62:E62" si="13">SUM(D63:D64)</f>
        <v>83378</v>
      </c>
      <c r="E62" s="53">
        <f t="shared" si="13"/>
        <v>24531.06</v>
      </c>
      <c r="F62" s="54">
        <f t="shared" si="0"/>
        <v>29.421502074887862</v>
      </c>
    </row>
    <row r="63" spans="1:6" ht="12.75" customHeight="1" x14ac:dyDescent="0.2">
      <c r="A63" s="55">
        <v>6341</v>
      </c>
      <c r="B63" s="87" t="s">
        <v>169</v>
      </c>
      <c r="C63" s="52" t="s">
        <v>170</v>
      </c>
      <c r="D63" s="244">
        <v>83378</v>
      </c>
      <c r="E63" s="244">
        <v>24531.06</v>
      </c>
      <c r="F63" s="54">
        <f t="shared" si="0"/>
        <v>29.421502074887862</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314942</v>
      </c>
      <c r="E82" s="53">
        <f t="shared" si="19"/>
        <v>886304.72000000009</v>
      </c>
      <c r="F82" s="54">
        <f t="shared" si="0"/>
        <v>281.41839449803456</v>
      </c>
    </row>
    <row r="83" spans="1:6" ht="12.75" customHeight="1" x14ac:dyDescent="0.2">
      <c r="A83" s="55">
        <v>641</v>
      </c>
      <c r="B83" s="87" t="s">
        <v>209</v>
      </c>
      <c r="C83" s="52" t="s">
        <v>210</v>
      </c>
      <c r="D83" s="53">
        <f t="shared" ref="D83:E83" si="20">SUM(D84:D90)</f>
        <v>505</v>
      </c>
      <c r="E83" s="53">
        <f t="shared" si="20"/>
        <v>1374.05</v>
      </c>
      <c r="F83" s="54">
        <f t="shared" si="0"/>
        <v>272.08910891089107</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505</v>
      </c>
      <c r="E85" s="244">
        <v>1374.05</v>
      </c>
      <c r="F85" s="54">
        <f t="shared" si="0"/>
        <v>272.08910891089107</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314437</v>
      </c>
      <c r="E91" s="53">
        <f t="shared" si="21"/>
        <v>884930.67</v>
      </c>
      <c r="F91" s="54">
        <f t="shared" si="0"/>
        <v>281.43337775134609</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v>220032</v>
      </c>
      <c r="E93" s="244">
        <v>799671.62</v>
      </c>
      <c r="F93" s="54">
        <f t="shared" si="0"/>
        <v>363.43423683827803</v>
      </c>
    </row>
    <row r="94" spans="1:6" ht="12.75" customHeight="1" x14ac:dyDescent="0.2">
      <c r="A94" s="55">
        <v>6423</v>
      </c>
      <c r="B94" s="87" t="s">
        <v>231</v>
      </c>
      <c r="C94" s="52" t="s">
        <v>232</v>
      </c>
      <c r="D94" s="244">
        <v>81054</v>
      </c>
      <c r="E94" s="244">
        <v>81671.759999999995</v>
      </c>
      <c r="F94" s="54">
        <f t="shared" si="0"/>
        <v>100.76215856095936</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13351</v>
      </c>
      <c r="E97" s="244">
        <v>3587.29</v>
      </c>
      <c r="F97" s="54">
        <f t="shared" si="0"/>
        <v>26.869073477642125</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1279233</v>
      </c>
      <c r="E106" s="53">
        <f t="shared" si="23"/>
        <v>1479408.74</v>
      </c>
      <c r="F106" s="54">
        <f t="shared" si="0"/>
        <v>115.64810632621266</v>
      </c>
    </row>
    <row r="107" spans="1:6" ht="12.75" customHeight="1" x14ac:dyDescent="0.2">
      <c r="A107" s="55">
        <v>651</v>
      </c>
      <c r="B107" s="87" t="s">
        <v>257</v>
      </c>
      <c r="C107" s="52" t="s">
        <v>258</v>
      </c>
      <c r="D107" s="53">
        <f t="shared" ref="D107:E107" si="24">SUM(D108:D111)</f>
        <v>682</v>
      </c>
      <c r="E107" s="53">
        <f t="shared" si="24"/>
        <v>0</v>
      </c>
      <c r="F107" s="54">
        <f t="shared" si="0"/>
        <v>0</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v>682</v>
      </c>
      <c r="E109" s="244"/>
      <c r="F109" s="54">
        <f t="shared" si="0"/>
        <v>0</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1173106</v>
      </c>
      <c r="E112" s="53">
        <f t="shared" si="25"/>
        <v>1386294.78</v>
      </c>
      <c r="F112" s="54">
        <f t="shared" si="0"/>
        <v>118.17301931794739</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553</v>
      </c>
      <c r="E114" s="244">
        <v>407.93</v>
      </c>
      <c r="F114" s="54">
        <f t="shared" si="0"/>
        <v>73.766726943942146</v>
      </c>
    </row>
    <row r="115" spans="1:6" ht="12.75" customHeight="1" x14ac:dyDescent="0.2">
      <c r="A115" s="55">
        <v>6524</v>
      </c>
      <c r="B115" s="87" t="s">
        <v>273</v>
      </c>
      <c r="C115" s="52" t="s">
        <v>274</v>
      </c>
      <c r="D115" s="244">
        <v>1145010</v>
      </c>
      <c r="E115" s="244">
        <v>1385886.85</v>
      </c>
      <c r="F115" s="54">
        <f t="shared" si="0"/>
        <v>121.03709574588871</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27543</v>
      </c>
      <c r="E117" s="244"/>
      <c r="F117" s="54">
        <f t="shared" si="0"/>
        <v>0</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105445</v>
      </c>
      <c r="E120" s="53">
        <f t="shared" si="26"/>
        <v>93113.959999999992</v>
      </c>
      <c r="F120" s="54">
        <f t="shared" si="0"/>
        <v>88.305713879273554</v>
      </c>
    </row>
    <row r="121" spans="1:6" ht="12.75" customHeight="1" x14ac:dyDescent="0.2">
      <c r="A121" s="55">
        <v>6531</v>
      </c>
      <c r="B121" s="87" t="s">
        <v>285</v>
      </c>
      <c r="C121" s="52" t="s">
        <v>286</v>
      </c>
      <c r="D121" s="244">
        <v>12185</v>
      </c>
      <c r="E121" s="244">
        <v>6411.53</v>
      </c>
      <c r="F121" s="54">
        <f t="shared" si="0"/>
        <v>52.618219121871149</v>
      </c>
    </row>
    <row r="122" spans="1:6" ht="12.75" customHeight="1" x14ac:dyDescent="0.2">
      <c r="A122" s="55">
        <v>6532</v>
      </c>
      <c r="B122" s="87" t="s">
        <v>287</v>
      </c>
      <c r="C122" s="52" t="s">
        <v>288</v>
      </c>
      <c r="D122" s="244">
        <v>93260</v>
      </c>
      <c r="E122" s="244">
        <v>86702.43</v>
      </c>
      <c r="F122" s="54">
        <f t="shared" si="0"/>
        <v>92.968507398670369</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3299998</v>
      </c>
      <c r="E151" s="53">
        <f t="shared" si="35"/>
        <v>3358466.9600000004</v>
      </c>
      <c r="F151" s="54">
        <f t="shared" si="31"/>
        <v>101.77178774047744</v>
      </c>
    </row>
    <row r="152" spans="1:6" ht="12.75" customHeight="1" x14ac:dyDescent="0.2">
      <c r="A152" s="55">
        <v>31</v>
      </c>
      <c r="B152" s="87" t="s">
        <v>346</v>
      </c>
      <c r="C152" s="52" t="s">
        <v>347</v>
      </c>
      <c r="D152" s="53">
        <f t="shared" ref="D152:E152" si="36">D153+D158+D159</f>
        <v>383219</v>
      </c>
      <c r="E152" s="53">
        <f t="shared" si="36"/>
        <v>389068.17</v>
      </c>
      <c r="F152" s="54">
        <f t="shared" si="31"/>
        <v>101.52632567800657</v>
      </c>
    </row>
    <row r="153" spans="1:6" ht="12.75" customHeight="1" x14ac:dyDescent="0.2">
      <c r="A153" s="55">
        <v>311</v>
      </c>
      <c r="B153" s="87" t="s">
        <v>348</v>
      </c>
      <c r="C153" s="52" t="s">
        <v>349</v>
      </c>
      <c r="D153" s="53">
        <f t="shared" ref="D153:E153" si="37">SUM(D154:D157)</f>
        <v>315922</v>
      </c>
      <c r="E153" s="53">
        <f t="shared" si="37"/>
        <v>320609.05</v>
      </c>
      <c r="F153" s="54">
        <f t="shared" si="31"/>
        <v>101.4836098783877</v>
      </c>
    </row>
    <row r="154" spans="1:6" ht="12.75" customHeight="1" x14ac:dyDescent="0.2">
      <c r="A154" s="55">
        <v>3111</v>
      </c>
      <c r="B154" s="87" t="s">
        <v>350</v>
      </c>
      <c r="C154" s="52" t="s">
        <v>351</v>
      </c>
      <c r="D154" s="244">
        <v>315922</v>
      </c>
      <c r="E154" s="244">
        <v>320609.05</v>
      </c>
      <c r="F154" s="54">
        <f t="shared" si="31"/>
        <v>101.4836098783877</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15170</v>
      </c>
      <c r="E158" s="244">
        <v>15558.61</v>
      </c>
      <c r="F158" s="54">
        <f t="shared" si="31"/>
        <v>102.56170072511537</v>
      </c>
    </row>
    <row r="159" spans="1:6" ht="12.75" customHeight="1" x14ac:dyDescent="0.2">
      <c r="A159" s="55">
        <v>313</v>
      </c>
      <c r="B159" s="87" t="s">
        <v>360</v>
      </c>
      <c r="C159" s="52" t="s">
        <v>361</v>
      </c>
      <c r="D159" s="53">
        <f t="shared" ref="D159:E159" si="38">SUM(D160:D162)</f>
        <v>52127</v>
      </c>
      <c r="E159" s="53">
        <f t="shared" si="38"/>
        <v>52900.51</v>
      </c>
      <c r="F159" s="54">
        <f t="shared" si="31"/>
        <v>101.4838951023462</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52127</v>
      </c>
      <c r="E161" s="244">
        <v>52900.51</v>
      </c>
      <c r="F161" s="54">
        <f t="shared" si="31"/>
        <v>101.4838951023462</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1886106</v>
      </c>
      <c r="E163" s="53">
        <f t="shared" si="39"/>
        <v>1951058.2700000003</v>
      </c>
      <c r="F163" s="54">
        <f t="shared" si="31"/>
        <v>103.4437232053766</v>
      </c>
    </row>
    <row r="164" spans="1:6" ht="12.75" customHeight="1" x14ac:dyDescent="0.2">
      <c r="A164" s="55">
        <v>321</v>
      </c>
      <c r="B164" s="87" t="s">
        <v>369</v>
      </c>
      <c r="C164" s="52" t="s">
        <v>370</v>
      </c>
      <c r="D164" s="53">
        <f t="shared" ref="D164:E164" si="40">SUM(D165:D168)</f>
        <v>8227</v>
      </c>
      <c r="E164" s="53">
        <f t="shared" si="40"/>
        <v>2025.34</v>
      </c>
      <c r="F164" s="54">
        <f t="shared" si="31"/>
        <v>24.618208338397956</v>
      </c>
    </row>
    <row r="165" spans="1:6" ht="12.75" customHeight="1" x14ac:dyDescent="0.2">
      <c r="A165" s="55">
        <v>3211</v>
      </c>
      <c r="B165" s="87" t="s">
        <v>371</v>
      </c>
      <c r="C165" s="52" t="s">
        <v>372</v>
      </c>
      <c r="D165" s="244">
        <v>541</v>
      </c>
      <c r="E165" s="244"/>
      <c r="F165" s="54">
        <f t="shared" si="31"/>
        <v>0</v>
      </c>
    </row>
    <row r="166" spans="1:6" ht="12.75" customHeight="1" x14ac:dyDescent="0.2">
      <c r="A166" s="55">
        <v>3212</v>
      </c>
      <c r="B166" s="87" t="s">
        <v>373</v>
      </c>
      <c r="C166" s="52" t="s">
        <v>374</v>
      </c>
      <c r="D166" s="244">
        <v>4698</v>
      </c>
      <c r="E166" s="244">
        <v>462.84</v>
      </c>
      <c r="F166" s="54">
        <f t="shared" si="31"/>
        <v>9.8518518518518512</v>
      </c>
    </row>
    <row r="167" spans="1:6" ht="12.75" customHeight="1" x14ac:dyDescent="0.2">
      <c r="A167" s="55">
        <v>3213</v>
      </c>
      <c r="B167" s="87" t="s">
        <v>375</v>
      </c>
      <c r="C167" s="52" t="s">
        <v>376</v>
      </c>
      <c r="D167" s="244">
        <v>2988</v>
      </c>
      <c r="E167" s="244">
        <v>1562.5</v>
      </c>
      <c r="F167" s="54">
        <f t="shared" si="31"/>
        <v>52.29250334672021</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481618</v>
      </c>
      <c r="E169" s="53">
        <f t="shared" si="41"/>
        <v>504874.76</v>
      </c>
      <c r="F169" s="54">
        <f t="shared" si="31"/>
        <v>104.82888098036203</v>
      </c>
    </row>
    <row r="170" spans="1:6" ht="12.75" customHeight="1" x14ac:dyDescent="0.2">
      <c r="A170" s="55">
        <v>3221</v>
      </c>
      <c r="B170" s="87" t="s">
        <v>381</v>
      </c>
      <c r="C170" s="52" t="s">
        <v>382</v>
      </c>
      <c r="D170" s="244">
        <v>8200</v>
      </c>
      <c r="E170" s="244">
        <v>9362.42</v>
      </c>
      <c r="F170" s="54">
        <f t="shared" si="31"/>
        <v>114.1758536585366</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143883</v>
      </c>
      <c r="E172" s="244">
        <v>275629.15000000002</v>
      </c>
      <c r="F172" s="54">
        <f t="shared" si="31"/>
        <v>191.56477832683501</v>
      </c>
    </row>
    <row r="173" spans="1:6" ht="12.75" customHeight="1" x14ac:dyDescent="0.2">
      <c r="A173" s="55">
        <v>3224</v>
      </c>
      <c r="B173" s="87" t="s">
        <v>387</v>
      </c>
      <c r="C173" s="52" t="s">
        <v>388</v>
      </c>
      <c r="D173" s="244">
        <v>329535</v>
      </c>
      <c r="E173" s="244">
        <v>217689.55</v>
      </c>
      <c r="F173" s="54">
        <f t="shared" si="31"/>
        <v>66.059614305005539</v>
      </c>
    </row>
    <row r="174" spans="1:6" ht="12.75" customHeight="1" x14ac:dyDescent="0.2">
      <c r="A174" s="55">
        <v>3225</v>
      </c>
      <c r="B174" s="87" t="s">
        <v>389</v>
      </c>
      <c r="C174" s="52" t="s">
        <v>390</v>
      </c>
      <c r="D174" s="244"/>
      <c r="E174" s="244">
        <v>2193.64</v>
      </c>
      <c r="F174" s="54" t="str">
        <f t="shared" si="31"/>
        <v>-</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1206857</v>
      </c>
      <c r="E177" s="53">
        <f t="shared" si="42"/>
        <v>1362812.58</v>
      </c>
      <c r="F177" s="54">
        <f t="shared" si="31"/>
        <v>112.92245725881361</v>
      </c>
    </row>
    <row r="178" spans="1:6" ht="12.75" customHeight="1" x14ac:dyDescent="0.2">
      <c r="A178" s="55">
        <v>3231</v>
      </c>
      <c r="B178" s="87" t="s">
        <v>397</v>
      </c>
      <c r="C178" s="52" t="s">
        <v>398</v>
      </c>
      <c r="D178" s="244">
        <v>18535</v>
      </c>
      <c r="E178" s="244">
        <v>14238.07</v>
      </c>
      <c r="F178" s="54">
        <f t="shared" si="31"/>
        <v>76.817210682492572</v>
      </c>
    </row>
    <row r="179" spans="1:6" ht="12.75" customHeight="1" x14ac:dyDescent="0.2">
      <c r="A179" s="55">
        <v>3232</v>
      </c>
      <c r="B179" s="87" t="s">
        <v>399</v>
      </c>
      <c r="C179" s="52" t="s">
        <v>400</v>
      </c>
      <c r="D179" s="244">
        <v>402712</v>
      </c>
      <c r="E179" s="244">
        <v>454928.79</v>
      </c>
      <c r="F179" s="54">
        <f t="shared" si="31"/>
        <v>112.96628608037504</v>
      </c>
    </row>
    <row r="180" spans="1:6" ht="12.75" customHeight="1" x14ac:dyDescent="0.2">
      <c r="A180" s="55">
        <v>3233</v>
      </c>
      <c r="B180" s="87" t="s">
        <v>401</v>
      </c>
      <c r="C180" s="52" t="s">
        <v>402</v>
      </c>
      <c r="D180" s="244">
        <v>33156</v>
      </c>
      <c r="E180" s="244">
        <v>45815</v>
      </c>
      <c r="F180" s="54">
        <f t="shared" si="31"/>
        <v>138.18011822897816</v>
      </c>
    </row>
    <row r="181" spans="1:6" ht="12.75" customHeight="1" x14ac:dyDescent="0.2">
      <c r="A181" s="55">
        <v>3234</v>
      </c>
      <c r="B181" s="87" t="s">
        <v>403</v>
      </c>
      <c r="C181" s="52" t="s">
        <v>404</v>
      </c>
      <c r="D181" s="244">
        <v>474484</v>
      </c>
      <c r="E181" s="244">
        <v>500210.71</v>
      </c>
      <c r="F181" s="54">
        <f t="shared" si="31"/>
        <v>105.42203952082684</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c r="E183" s="244">
        <v>1700</v>
      </c>
      <c r="F183" s="54" t="str">
        <f t="shared" si="31"/>
        <v>-</v>
      </c>
    </row>
    <row r="184" spans="1:6" ht="12.75" customHeight="1" x14ac:dyDescent="0.2">
      <c r="A184" s="55">
        <v>3237</v>
      </c>
      <c r="B184" s="87" t="s">
        <v>409</v>
      </c>
      <c r="C184" s="52" t="s">
        <v>410</v>
      </c>
      <c r="D184" s="244">
        <v>229736</v>
      </c>
      <c r="E184" s="244">
        <v>80619.42</v>
      </c>
      <c r="F184" s="54">
        <f t="shared" si="31"/>
        <v>35.092201483441862</v>
      </c>
    </row>
    <row r="185" spans="1:6" ht="12.75" customHeight="1" x14ac:dyDescent="0.2">
      <c r="A185" s="55">
        <v>3238</v>
      </c>
      <c r="B185" s="87" t="s">
        <v>411</v>
      </c>
      <c r="C185" s="52" t="s">
        <v>412</v>
      </c>
      <c r="D185" s="244">
        <v>32219</v>
      </c>
      <c r="E185" s="244">
        <v>250474.81</v>
      </c>
      <c r="F185" s="54">
        <f t="shared" si="31"/>
        <v>777.41335857723698</v>
      </c>
    </row>
    <row r="186" spans="1:6" ht="12.75" customHeight="1" x14ac:dyDescent="0.2">
      <c r="A186" s="55">
        <v>3239</v>
      </c>
      <c r="B186" s="87" t="s">
        <v>413</v>
      </c>
      <c r="C186" s="52" t="s">
        <v>414</v>
      </c>
      <c r="D186" s="244">
        <v>16015</v>
      </c>
      <c r="E186" s="244">
        <v>14825.78</v>
      </c>
      <c r="F186" s="54">
        <f t="shared" si="31"/>
        <v>92.574336559475498</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189404</v>
      </c>
      <c r="E188" s="53">
        <f t="shared" si="43"/>
        <v>81345.59</v>
      </c>
      <c r="F188" s="54">
        <f t="shared" si="31"/>
        <v>42.948190112141241</v>
      </c>
    </row>
    <row r="189" spans="1:6" ht="12.75" customHeight="1" x14ac:dyDescent="0.2">
      <c r="A189" s="55">
        <v>3291</v>
      </c>
      <c r="B189" s="234" t="s">
        <v>419</v>
      </c>
      <c r="C189" s="52" t="s">
        <v>420</v>
      </c>
      <c r="D189" s="244">
        <v>152398</v>
      </c>
      <c r="E189" s="244">
        <v>29181.26</v>
      </c>
      <c r="F189" s="54">
        <f t="shared" si="31"/>
        <v>19.148059685822645</v>
      </c>
    </row>
    <row r="190" spans="1:6" ht="12.75" customHeight="1" x14ac:dyDescent="0.2">
      <c r="A190" s="55">
        <v>3292</v>
      </c>
      <c r="B190" s="87" t="s">
        <v>421</v>
      </c>
      <c r="C190" s="52" t="s">
        <v>422</v>
      </c>
      <c r="D190" s="244">
        <v>10131</v>
      </c>
      <c r="E190" s="244">
        <v>21692.5</v>
      </c>
      <c r="F190" s="54">
        <f t="shared" si="31"/>
        <v>214.12002763794297</v>
      </c>
    </row>
    <row r="191" spans="1:6" ht="12.75" customHeight="1" x14ac:dyDescent="0.2">
      <c r="A191" s="55">
        <v>3293</v>
      </c>
      <c r="B191" s="87" t="s">
        <v>423</v>
      </c>
      <c r="C191" s="52" t="s">
        <v>424</v>
      </c>
      <c r="D191" s="244">
        <v>7924</v>
      </c>
      <c r="E191" s="244">
        <v>10932.67</v>
      </c>
      <c r="F191" s="54">
        <f t="shared" si="31"/>
        <v>137.96908127208479</v>
      </c>
    </row>
    <row r="192" spans="1:6" ht="12.75" customHeight="1" x14ac:dyDescent="0.2">
      <c r="A192" s="55">
        <v>3294</v>
      </c>
      <c r="B192" s="87" t="s">
        <v>425</v>
      </c>
      <c r="C192" s="52" t="s">
        <v>426</v>
      </c>
      <c r="D192" s="244">
        <v>3008</v>
      </c>
      <c r="E192" s="244">
        <v>3007.6</v>
      </c>
      <c r="F192" s="54">
        <f t="shared" si="31"/>
        <v>99.986702127659584</v>
      </c>
    </row>
    <row r="193" spans="1:6" ht="12.75" customHeight="1" x14ac:dyDescent="0.2">
      <c r="A193" s="55">
        <v>3295</v>
      </c>
      <c r="B193" s="87" t="s">
        <v>427</v>
      </c>
      <c r="C193" s="52" t="s">
        <v>428</v>
      </c>
      <c r="D193" s="244">
        <v>1440</v>
      </c>
      <c r="E193" s="244">
        <v>4612.3500000000004</v>
      </c>
      <c r="F193" s="54">
        <f t="shared" si="31"/>
        <v>320.30208333333337</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14503</v>
      </c>
      <c r="E195" s="244">
        <v>11919.21</v>
      </c>
      <c r="F195" s="54">
        <f t="shared" si="31"/>
        <v>82.18444459766944</v>
      </c>
    </row>
    <row r="196" spans="1:6" ht="12.75" customHeight="1" x14ac:dyDescent="0.2">
      <c r="A196" s="55">
        <v>34</v>
      </c>
      <c r="B196" s="234" t="s">
        <v>433</v>
      </c>
      <c r="C196" s="52" t="s">
        <v>434</v>
      </c>
      <c r="D196" s="53">
        <f t="shared" ref="D196:E196" si="44">D197+D202+D210</f>
        <v>5650</v>
      </c>
      <c r="E196" s="53">
        <f t="shared" si="44"/>
        <v>7348.12</v>
      </c>
      <c r="F196" s="54">
        <f t="shared" si="31"/>
        <v>130.05522123893803</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5650</v>
      </c>
      <c r="E210" s="53">
        <f t="shared" si="47"/>
        <v>7348.12</v>
      </c>
      <c r="F210" s="54">
        <f t="shared" si="31"/>
        <v>130.05522123893803</v>
      </c>
    </row>
    <row r="211" spans="1:6" ht="12.75" customHeight="1" x14ac:dyDescent="0.2">
      <c r="A211" s="55">
        <v>3431</v>
      </c>
      <c r="B211" s="234" t="s">
        <v>463</v>
      </c>
      <c r="C211" s="52" t="s">
        <v>464</v>
      </c>
      <c r="D211" s="244">
        <v>5650</v>
      </c>
      <c r="E211" s="244">
        <v>7348.12</v>
      </c>
      <c r="F211" s="54">
        <f t="shared" si="31"/>
        <v>130.05522123893803</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1200</v>
      </c>
      <c r="E215" s="53">
        <f t="shared" si="48"/>
        <v>1200</v>
      </c>
      <c r="F215" s="54">
        <f t="shared" si="31"/>
        <v>100</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1200</v>
      </c>
      <c r="E219" s="53">
        <f t="shared" si="50"/>
        <v>1200</v>
      </c>
      <c r="F219" s="54">
        <f t="shared" si="31"/>
        <v>100</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v>1200</v>
      </c>
      <c r="E222" s="244">
        <v>1200</v>
      </c>
      <c r="F222" s="54">
        <f t="shared" si="31"/>
        <v>100</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319290</v>
      </c>
      <c r="E224" s="53">
        <f t="shared" si="51"/>
        <v>344397</v>
      </c>
      <c r="F224" s="54">
        <f t="shared" ref="F224:F235" si="52">IF(D224&lt;&gt;0,IF(E224/D224&gt;=100,"&gt;&gt;100",E224/D224*100),"-")</f>
        <v>107.86338438410223</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27048</v>
      </c>
      <c r="E231" s="53">
        <f t="shared" si="55"/>
        <v>28729.040000000001</v>
      </c>
      <c r="F231" s="54">
        <f t="shared" si="52"/>
        <v>106.21502514049099</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v>27048</v>
      </c>
      <c r="E233" s="244">
        <v>28729.040000000001</v>
      </c>
      <c r="F233" s="54">
        <f t="shared" si="52"/>
        <v>106.21502514049099</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292242</v>
      </c>
      <c r="E236" s="53">
        <f t="shared" si="56"/>
        <v>315667.96000000002</v>
      </c>
      <c r="F236" s="54">
        <f t="shared" ref="F236:F239" si="57">IF(D236&lt;&gt;0,IF(E236/D236&gt;=100,"&gt;&gt;100",E236/D236*100),"-")</f>
        <v>108.01594568884691</v>
      </c>
    </row>
    <row r="237" spans="1:6" ht="12.75" customHeight="1" x14ac:dyDescent="0.2">
      <c r="A237" s="55" t="s">
        <v>515</v>
      </c>
      <c r="B237" s="87" t="s">
        <v>516</v>
      </c>
      <c r="C237" s="52" t="s">
        <v>515</v>
      </c>
      <c r="D237" s="244">
        <v>292242</v>
      </c>
      <c r="E237" s="244">
        <v>315667.96000000002</v>
      </c>
      <c r="F237" s="54">
        <f t="shared" si="57"/>
        <v>108.01594568884691</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225100</v>
      </c>
      <c r="E252" s="53">
        <f t="shared" si="63"/>
        <v>182882.23</v>
      </c>
      <c r="F252" s="54">
        <f t="shared" ref="F252:F258" si="64">IF(D252&lt;&gt;0,IF(E252/D252&gt;=100,"&gt;&gt;100",E252/D252*100),"-")</f>
        <v>81.244882274544651</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225100</v>
      </c>
      <c r="E259" s="53">
        <f t="shared" si="66"/>
        <v>182882.23</v>
      </c>
      <c r="F259" s="54">
        <f t="shared" ref="F259:F262" si="67">IF(D259&lt;&gt;0,IF(E259/D259&gt;=100,"&gt;&gt;100",E259/D259*100),"-")</f>
        <v>81.244882274544651</v>
      </c>
    </row>
    <row r="260" spans="1:6" ht="12.75" customHeight="1" x14ac:dyDescent="0.2">
      <c r="A260" s="55">
        <v>3721</v>
      </c>
      <c r="B260" s="87" t="s">
        <v>557</v>
      </c>
      <c r="C260" s="52" t="s">
        <v>558</v>
      </c>
      <c r="D260" s="244">
        <v>225100</v>
      </c>
      <c r="E260" s="244">
        <v>182882.23</v>
      </c>
      <c r="F260" s="54">
        <f t="shared" si="67"/>
        <v>81.244882274544651</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479433</v>
      </c>
      <c r="E263" s="53">
        <f t="shared" si="68"/>
        <v>482513.17</v>
      </c>
      <c r="F263" s="54">
        <f t="shared" ref="F263:F267" si="69">IF(D263&lt;&gt;0,IF(E263/D263&gt;=100,"&gt;&gt;100",E263/D263*100),"-")</f>
        <v>100.64246099037821</v>
      </c>
    </row>
    <row r="264" spans="1:6" ht="12.75" customHeight="1" x14ac:dyDescent="0.2">
      <c r="A264" s="55">
        <v>381</v>
      </c>
      <c r="B264" s="87" t="s">
        <v>565</v>
      </c>
      <c r="C264" s="52" t="s">
        <v>566</v>
      </c>
      <c r="D264" s="53">
        <f t="shared" ref="D264:E264" si="70">SUM(D265:D267)</f>
        <v>379099</v>
      </c>
      <c r="E264" s="53">
        <f t="shared" si="70"/>
        <v>482513.17</v>
      </c>
      <c r="F264" s="54">
        <f t="shared" si="69"/>
        <v>127.27893505390414</v>
      </c>
    </row>
    <row r="265" spans="1:6" ht="12.75" customHeight="1" x14ac:dyDescent="0.2">
      <c r="A265" s="55">
        <v>3811</v>
      </c>
      <c r="B265" s="87" t="s">
        <v>567</v>
      </c>
      <c r="C265" s="52" t="s">
        <v>568</v>
      </c>
      <c r="D265" s="244">
        <v>379099</v>
      </c>
      <c r="E265" s="244">
        <v>482513.17</v>
      </c>
      <c r="F265" s="54">
        <f t="shared" si="69"/>
        <v>127.27893505390414</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30000</v>
      </c>
      <c r="E273" s="53">
        <f t="shared" si="73"/>
        <v>0</v>
      </c>
      <c r="F273" s="54">
        <f t="shared" ref="F273:F284" si="74">IF(D273&lt;&gt;0,IF(E273/D273&gt;=100,"&gt;&gt;100",E273/D273*100),"-")</f>
        <v>0</v>
      </c>
    </row>
    <row r="274" spans="1:6" ht="12.75" customHeight="1" x14ac:dyDescent="0.2">
      <c r="A274" s="55">
        <v>3831</v>
      </c>
      <c r="B274" s="87" t="s">
        <v>585</v>
      </c>
      <c r="C274" s="52" t="s">
        <v>586</v>
      </c>
      <c r="D274" s="244">
        <v>30000</v>
      </c>
      <c r="E274" s="244"/>
      <c r="F274" s="54">
        <f t="shared" si="74"/>
        <v>0</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70334</v>
      </c>
      <c r="E279" s="53">
        <f t="shared" si="75"/>
        <v>0</v>
      </c>
      <c r="F279" s="54">
        <f t="shared" si="74"/>
        <v>0</v>
      </c>
    </row>
    <row r="280" spans="1:6" ht="24" x14ac:dyDescent="0.2">
      <c r="A280" s="55">
        <v>3861</v>
      </c>
      <c r="B280" s="87" t="s">
        <v>596</v>
      </c>
      <c r="C280" s="52" t="s">
        <v>597</v>
      </c>
      <c r="D280" s="244">
        <v>70334</v>
      </c>
      <c r="E280" s="244"/>
      <c r="F280" s="54">
        <f t="shared" si="74"/>
        <v>0</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3299998</v>
      </c>
      <c r="E289" s="53">
        <f t="shared" si="79"/>
        <v>3358466.9600000004</v>
      </c>
      <c r="F289" s="54">
        <f t="shared" si="76"/>
        <v>101.77178774047744</v>
      </c>
    </row>
    <row r="290" spans="1:6" ht="12.75" customHeight="1" x14ac:dyDescent="0.2">
      <c r="A290" s="55" t="s">
        <v>606</v>
      </c>
      <c r="B290" s="87" t="s">
        <v>617</v>
      </c>
      <c r="C290" s="52" t="s">
        <v>618</v>
      </c>
      <c r="D290" s="53">
        <f>IF(D6&gt;=D289,D6-D289,0)</f>
        <v>2796653</v>
      </c>
      <c r="E290" s="53">
        <f>IF(E6&gt;=E289,E6-E289,0)</f>
        <v>3724754.86</v>
      </c>
      <c r="F290" s="54">
        <f t="shared" si="76"/>
        <v>133.18616431856222</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23632221</v>
      </c>
      <c r="E292" s="244">
        <v>27974134.890000001</v>
      </c>
      <c r="F292" s="54">
        <f t="shared" si="76"/>
        <v>118.37285581410228</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281454</v>
      </c>
      <c r="E294" s="244">
        <v>579515.18999999994</v>
      </c>
      <c r="F294" s="54">
        <f t="shared" si="76"/>
        <v>205.90049883817602</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6266</v>
      </c>
      <c r="E298" s="53">
        <f t="shared" si="80"/>
        <v>4855.8599999999997</v>
      </c>
      <c r="F298" s="54">
        <f t="shared" ref="F298:F418" si="81">IF(D298&lt;&gt;0,IF(E298/D298&gt;=100,"&gt;&gt;100",E298/D298*100),"-")</f>
        <v>77.495371848068942</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6266</v>
      </c>
      <c r="E311" s="53">
        <f t="shared" si="85"/>
        <v>4855.8599999999997</v>
      </c>
      <c r="F311" s="54">
        <f t="shared" si="81"/>
        <v>77.495371848068942</v>
      </c>
    </row>
    <row r="312" spans="1:6" ht="12.75" customHeight="1" x14ac:dyDescent="0.2">
      <c r="A312" s="55">
        <v>721</v>
      </c>
      <c r="B312" s="87" t="s">
        <v>660</v>
      </c>
      <c r="C312" s="52" t="s">
        <v>661</v>
      </c>
      <c r="D312" s="53">
        <f t="shared" ref="D312:E312" si="86">SUM(D313:D316)</f>
        <v>6266</v>
      </c>
      <c r="E312" s="53">
        <f t="shared" si="86"/>
        <v>4855.8599999999997</v>
      </c>
      <c r="F312" s="54">
        <f t="shared" si="81"/>
        <v>77.495371848068942</v>
      </c>
    </row>
    <row r="313" spans="1:6" ht="12.75" customHeight="1" x14ac:dyDescent="0.2">
      <c r="A313" s="55">
        <v>7211</v>
      </c>
      <c r="B313" s="87" t="s">
        <v>662</v>
      </c>
      <c r="C313" s="52" t="s">
        <v>663</v>
      </c>
      <c r="D313" s="244">
        <v>6266</v>
      </c>
      <c r="E313" s="244">
        <v>4855.8599999999997</v>
      </c>
      <c r="F313" s="54">
        <f t="shared" si="81"/>
        <v>77.495371848068942</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895392</v>
      </c>
      <c r="E350" s="53">
        <f t="shared" si="95"/>
        <v>1069839.4100000001</v>
      </c>
      <c r="F350" s="54">
        <f t="shared" si="81"/>
        <v>119.48279747864623</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430226</v>
      </c>
      <c r="E363" s="53">
        <f t="shared" si="99"/>
        <v>790335.27</v>
      </c>
      <c r="F363" s="54">
        <f t="shared" si="81"/>
        <v>183.70234946284049</v>
      </c>
    </row>
    <row r="364" spans="1:6" ht="12.75" customHeight="1" x14ac:dyDescent="0.2">
      <c r="A364" s="55">
        <v>421</v>
      </c>
      <c r="B364" s="87" t="s">
        <v>756</v>
      </c>
      <c r="C364" s="52" t="s">
        <v>757</v>
      </c>
      <c r="D364" s="53">
        <f t="shared" ref="D364:E364" si="100">SUM(D365:D368)</f>
        <v>128821</v>
      </c>
      <c r="E364" s="53">
        <f t="shared" si="100"/>
        <v>746085.27</v>
      </c>
      <c r="F364" s="54">
        <f t="shared" si="81"/>
        <v>579.16432103461398</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128821</v>
      </c>
      <c r="E366" s="244">
        <v>86250</v>
      </c>
      <c r="F366" s="54">
        <f t="shared" si="81"/>
        <v>66.953369404056801</v>
      </c>
    </row>
    <row r="367" spans="1:6" ht="12.75" customHeight="1" x14ac:dyDescent="0.2">
      <c r="A367" s="55">
        <v>4213</v>
      </c>
      <c r="B367" s="87" t="s">
        <v>666</v>
      </c>
      <c r="C367" s="52" t="s">
        <v>760</v>
      </c>
      <c r="D367" s="244"/>
      <c r="E367" s="244">
        <v>659835.27</v>
      </c>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263905</v>
      </c>
      <c r="E369" s="53">
        <f t="shared" si="101"/>
        <v>44250</v>
      </c>
      <c r="F369" s="54">
        <f t="shared" si="81"/>
        <v>16.767397358898091</v>
      </c>
    </row>
    <row r="370" spans="1:6" ht="12.75" customHeight="1" x14ac:dyDescent="0.2">
      <c r="A370" s="55">
        <v>4221</v>
      </c>
      <c r="B370" s="87" t="s">
        <v>672</v>
      </c>
      <c r="C370" s="52" t="s">
        <v>764</v>
      </c>
      <c r="D370" s="244">
        <v>1548</v>
      </c>
      <c r="E370" s="244"/>
      <c r="F370" s="54">
        <f t="shared" si="81"/>
        <v>0</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v>19857</v>
      </c>
      <c r="E372" s="244">
        <v>44250</v>
      </c>
      <c r="F372" s="54">
        <f t="shared" si="81"/>
        <v>222.84332980812815</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242500</v>
      </c>
      <c r="E376" s="244"/>
      <c r="F376" s="54">
        <f t="shared" si="81"/>
        <v>0</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37500</v>
      </c>
      <c r="E391" s="53">
        <f t="shared" si="105"/>
        <v>0</v>
      </c>
      <c r="F391" s="54">
        <f t="shared" si="81"/>
        <v>0</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37500</v>
      </c>
      <c r="E393" s="244"/>
      <c r="F393" s="54">
        <f t="shared" si="81"/>
        <v>0</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465166</v>
      </c>
      <c r="E402" s="53">
        <f t="shared" si="109"/>
        <v>279504.14</v>
      </c>
      <c r="F402" s="54">
        <f t="shared" si="81"/>
        <v>60.086966803248728</v>
      </c>
    </row>
    <row r="403" spans="1:6" ht="12.75" customHeight="1" x14ac:dyDescent="0.2">
      <c r="A403" s="55">
        <v>451</v>
      </c>
      <c r="B403" s="87" t="s">
        <v>809</v>
      </c>
      <c r="C403" s="52" t="s">
        <v>810</v>
      </c>
      <c r="D403" s="244">
        <v>465166</v>
      </c>
      <c r="E403" s="244">
        <v>279504.14</v>
      </c>
      <c r="F403" s="54">
        <f t="shared" si="81"/>
        <v>60.086966803248728</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889126</v>
      </c>
      <c r="E408" s="53">
        <f t="shared" si="111"/>
        <v>1064983.55</v>
      </c>
      <c r="F408" s="54">
        <f t="shared" si="81"/>
        <v>119.77869840719988</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22777107</v>
      </c>
      <c r="E410" s="244">
        <v>24073101.989999998</v>
      </c>
      <c r="F410" s="54">
        <f t="shared" si="81"/>
        <v>105.68990166310411</v>
      </c>
    </row>
    <row r="411" spans="1:6" ht="12.75" customHeight="1" x14ac:dyDescent="0.2">
      <c r="A411" s="55">
        <v>97</v>
      </c>
      <c r="B411" s="87" t="s">
        <v>825</v>
      </c>
      <c r="C411" s="52" t="s">
        <v>826</v>
      </c>
      <c r="D411" s="244">
        <v>61534</v>
      </c>
      <c r="E411" s="244">
        <v>64668.68</v>
      </c>
      <c r="F411" s="54">
        <f t="shared" si="81"/>
        <v>105.094224331264</v>
      </c>
    </row>
    <row r="412" spans="1:6" ht="12.75" customHeight="1" x14ac:dyDescent="0.2">
      <c r="A412" s="55" t="s">
        <v>606</v>
      </c>
      <c r="B412" s="87" t="s">
        <v>827</v>
      </c>
      <c r="C412" s="52" t="s">
        <v>828</v>
      </c>
      <c r="D412" s="53">
        <f>D6+D298</f>
        <v>6102917</v>
      </c>
      <c r="E412" s="53">
        <f>E6+E298</f>
        <v>7088077.6800000006</v>
      </c>
      <c r="F412" s="54">
        <f t="shared" si="81"/>
        <v>116.14245581252376</v>
      </c>
    </row>
    <row r="413" spans="1:6" ht="12.75" customHeight="1" x14ac:dyDescent="0.2">
      <c r="A413" s="55" t="s">
        <v>606</v>
      </c>
      <c r="B413" s="87" t="s">
        <v>829</v>
      </c>
      <c r="C413" s="52" t="s">
        <v>830</v>
      </c>
      <c r="D413" s="53">
        <f t="shared" ref="D413:E413" si="112">D289+D350</f>
        <v>4195390</v>
      </c>
      <c r="E413" s="53">
        <f t="shared" si="112"/>
        <v>4428306.370000001</v>
      </c>
      <c r="F413" s="54">
        <f t="shared" si="81"/>
        <v>105.55172153244396</v>
      </c>
    </row>
    <row r="414" spans="1:6" ht="12.75" customHeight="1" x14ac:dyDescent="0.2">
      <c r="A414" s="55" t="s">
        <v>606</v>
      </c>
      <c r="B414" s="87" t="s">
        <v>831</v>
      </c>
      <c r="C414" s="52" t="s">
        <v>832</v>
      </c>
      <c r="D414" s="53">
        <f t="shared" ref="D414:E414" si="113">IF(D412&gt;=D413,D412-D413,0)</f>
        <v>1907527</v>
      </c>
      <c r="E414" s="53">
        <f t="shared" si="113"/>
        <v>2659771.3099999996</v>
      </c>
      <c r="F414" s="54">
        <f t="shared" si="81"/>
        <v>139.43557863139026</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855114</v>
      </c>
      <c r="E416" s="53">
        <f t="shared" si="115"/>
        <v>3901032.9000000022</v>
      </c>
      <c r="F416" s="54">
        <f t="shared" si="81"/>
        <v>456.20033118391257</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342988</v>
      </c>
      <c r="E418" s="64">
        <f t="shared" si="117"/>
        <v>644183.87</v>
      </c>
      <c r="F418" s="59">
        <f t="shared" si="81"/>
        <v>187.81527925175226</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558930</v>
      </c>
      <c r="E420" s="53">
        <f t="shared" si="118"/>
        <v>10000</v>
      </c>
      <c r="F420" s="54">
        <f t="shared" ref="F420:F647" si="119">IF(D420&lt;&gt;0,IF(E420/D420&gt;=100,"&gt;&gt;100",E420/D420*100),"-")</f>
        <v>1.7891328073282882</v>
      </c>
    </row>
    <row r="421" spans="1:6" ht="24" x14ac:dyDescent="0.2">
      <c r="A421" s="55">
        <v>81</v>
      </c>
      <c r="B421" s="234" t="s">
        <v>846</v>
      </c>
      <c r="C421" s="52" t="s">
        <v>847</v>
      </c>
      <c r="D421" s="53">
        <f t="shared" ref="D421:E421" si="120">D422+D427+D430+D434+D435+D442+D447+D455</f>
        <v>558930</v>
      </c>
      <c r="E421" s="53">
        <f t="shared" si="120"/>
        <v>10000</v>
      </c>
      <c r="F421" s="54">
        <f t="shared" si="119"/>
        <v>1.7891328073282882</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558930</v>
      </c>
      <c r="E427" s="53">
        <f t="shared" si="122"/>
        <v>0</v>
      </c>
      <c r="F427" s="54">
        <f t="shared" si="119"/>
        <v>0</v>
      </c>
    </row>
    <row r="428" spans="1:6" ht="24" x14ac:dyDescent="0.2">
      <c r="A428" s="55">
        <v>8121</v>
      </c>
      <c r="B428" s="234" t="s">
        <v>860</v>
      </c>
      <c r="C428" s="52" t="s">
        <v>861</v>
      </c>
      <c r="D428" s="244">
        <v>558930</v>
      </c>
      <c r="E428" s="244"/>
      <c r="F428" s="54">
        <f t="shared" si="119"/>
        <v>0</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v>10000</v>
      </c>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256125</v>
      </c>
      <c r="E528" s="53">
        <f t="shared" si="148"/>
        <v>0</v>
      </c>
      <c r="F528" s="54">
        <f t="shared" si="119"/>
        <v>0</v>
      </c>
    </row>
    <row r="529" spans="1:6" ht="24" x14ac:dyDescent="0.2">
      <c r="A529" s="55">
        <v>51</v>
      </c>
      <c r="B529" s="87" t="s">
        <v>1062</v>
      </c>
      <c r="C529" s="52" t="s">
        <v>1063</v>
      </c>
      <c r="D529" s="53">
        <f t="shared" ref="D529:E529" si="149">D530+D535+D538+D542+D543+D550+D555+D563</f>
        <v>55000</v>
      </c>
      <c r="E529" s="53">
        <f t="shared" si="149"/>
        <v>0</v>
      </c>
      <c r="F529" s="54">
        <f t="shared" si="119"/>
        <v>0</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v>55000</v>
      </c>
      <c r="E542" s="244"/>
      <c r="F542" s="54">
        <f t="shared" si="119"/>
        <v>0</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201125</v>
      </c>
      <c r="E593" s="53">
        <f t="shared" si="167"/>
        <v>0</v>
      </c>
      <c r="F593" s="54">
        <f t="shared" si="119"/>
        <v>0</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201125</v>
      </c>
      <c r="E612" s="53">
        <f t="shared" si="172"/>
        <v>0</v>
      </c>
      <c r="F612" s="54">
        <f t="shared" si="119"/>
        <v>0</v>
      </c>
    </row>
    <row r="613" spans="1:6" ht="24" x14ac:dyDescent="0.2">
      <c r="A613" s="55">
        <v>5453</v>
      </c>
      <c r="B613" s="234" t="s">
        <v>1221</v>
      </c>
      <c r="C613" s="52" t="s">
        <v>1222</v>
      </c>
      <c r="D613" s="244">
        <v>201125</v>
      </c>
      <c r="E613" s="244"/>
      <c r="F613" s="54">
        <f t="shared" si="119"/>
        <v>0</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302805</v>
      </c>
      <c r="E635" s="53">
        <f t="shared" si="178"/>
        <v>10000</v>
      </c>
      <c r="F635" s="54">
        <f t="shared" si="119"/>
        <v>3.3024553755717374</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6661847</v>
      </c>
      <c r="E639" s="53">
        <f t="shared" si="180"/>
        <v>7098077.6800000006</v>
      </c>
      <c r="F639" s="54">
        <f t="shared" si="119"/>
        <v>106.54819421700921</v>
      </c>
    </row>
    <row r="640" spans="1:6" ht="12.75" customHeight="1" x14ac:dyDescent="0.2">
      <c r="A640" s="55" t="s">
        <v>606</v>
      </c>
      <c r="B640" s="87" t="s">
        <v>1275</v>
      </c>
      <c r="C640" s="52" t="s">
        <v>1276</v>
      </c>
      <c r="D640" s="53">
        <f t="shared" ref="D640:E640" si="181">D413+D528</f>
        <v>4451515</v>
      </c>
      <c r="E640" s="53">
        <f t="shared" si="181"/>
        <v>4428306.370000001</v>
      </c>
      <c r="F640" s="54">
        <f t="shared" si="119"/>
        <v>99.478635251144851</v>
      </c>
    </row>
    <row r="641" spans="1:6" ht="12.75" customHeight="1" x14ac:dyDescent="0.2">
      <c r="A641" s="55" t="s">
        <v>606</v>
      </c>
      <c r="B641" s="87" t="s">
        <v>1277</v>
      </c>
      <c r="C641" s="52" t="s">
        <v>1278</v>
      </c>
      <c r="D641" s="53">
        <f t="shared" ref="D641:E641" si="182">IF(D639&gt;=D640,D639-D640,0)</f>
        <v>2210332</v>
      </c>
      <c r="E641" s="53">
        <f t="shared" si="182"/>
        <v>2669771.3099999996</v>
      </c>
      <c r="F641" s="54">
        <f t="shared" si="119"/>
        <v>120.78598644909451</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855114</v>
      </c>
      <c r="E643" s="53">
        <f t="shared" si="184"/>
        <v>3901032.9000000022</v>
      </c>
      <c r="F643" s="54">
        <f t="shared" si="119"/>
        <v>456.20033118391257</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3065446</v>
      </c>
      <c r="E645" s="53">
        <f t="shared" si="186"/>
        <v>6570804.2100000018</v>
      </c>
      <c r="F645" s="54">
        <f t="shared" si="119"/>
        <v>214.3506755623815</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807370</v>
      </c>
      <c r="E649" s="244">
        <v>4003805.6</v>
      </c>
      <c r="F649" s="54">
        <f t="shared" ref="F649:F724" si="188">IF(D649&lt;&gt;0,IF(E649/D649&gt;=100,"&gt;&gt;100",E649/D649*100),"-")</f>
        <v>495.90715533150853</v>
      </c>
    </row>
    <row r="650" spans="1:6" ht="12.75" customHeight="1" x14ac:dyDescent="0.2">
      <c r="A650" s="55" t="s">
        <v>1294</v>
      </c>
      <c r="B650" s="87" t="s">
        <v>1295</v>
      </c>
      <c r="C650" s="52" t="s">
        <v>1294</v>
      </c>
      <c r="D650" s="244">
        <v>6899648</v>
      </c>
      <c r="E650" s="244">
        <v>7111724.5899999999</v>
      </c>
      <c r="F650" s="54">
        <f t="shared" si="188"/>
        <v>103.07373057292197</v>
      </c>
    </row>
    <row r="651" spans="1:6" ht="12.75" customHeight="1" x14ac:dyDescent="0.2">
      <c r="A651" s="55" t="s">
        <v>1296</v>
      </c>
      <c r="B651" s="87" t="s">
        <v>1297</v>
      </c>
      <c r="C651" s="52" t="s">
        <v>1296</v>
      </c>
      <c r="D651" s="244">
        <v>4375133</v>
      </c>
      <c r="E651" s="244">
        <v>4635020.59</v>
      </c>
      <c r="F651" s="54">
        <f t="shared" si="188"/>
        <v>105.94010719216993</v>
      </c>
    </row>
    <row r="652" spans="1:6" ht="24" x14ac:dyDescent="0.2">
      <c r="A652" s="55">
        <v>11</v>
      </c>
      <c r="B652" s="87" t="s">
        <v>1298</v>
      </c>
      <c r="C652" s="52" t="s">
        <v>1299</v>
      </c>
      <c r="D652" s="53">
        <f t="shared" ref="D652:E652" si="189">+D649+D650-D651</f>
        <v>3331885</v>
      </c>
      <c r="E652" s="53">
        <f t="shared" si="189"/>
        <v>6480509.5999999996</v>
      </c>
      <c r="F652" s="54">
        <f t="shared" si="188"/>
        <v>194.49979816230152</v>
      </c>
    </row>
    <row r="653" spans="1:6" ht="24" x14ac:dyDescent="0.2">
      <c r="A653" s="55" t="s">
        <v>606</v>
      </c>
      <c r="B653" s="87" t="s">
        <v>1300</v>
      </c>
      <c r="C653" s="52" t="s">
        <v>1301</v>
      </c>
      <c r="D653" s="266">
        <v>4</v>
      </c>
      <c r="E653" s="266">
        <v>4</v>
      </c>
      <c r="F653" s="54">
        <f t="shared" si="188"/>
        <v>100</v>
      </c>
    </row>
    <row r="654" spans="1:6" ht="24" x14ac:dyDescent="0.2">
      <c r="A654" s="55" t="s">
        <v>606</v>
      </c>
      <c r="B654" s="87" t="s">
        <v>1302</v>
      </c>
      <c r="C654" s="52" t="s">
        <v>1303</v>
      </c>
      <c r="D654" s="266"/>
      <c r="E654" s="266"/>
      <c r="F654" s="54" t="str">
        <f t="shared" si="188"/>
        <v>-</v>
      </c>
    </row>
    <row r="655" spans="1:6" ht="12.75" customHeight="1" x14ac:dyDescent="0.2">
      <c r="A655" s="55" t="s">
        <v>606</v>
      </c>
      <c r="B655" s="87" t="s">
        <v>1304</v>
      </c>
      <c r="C655" s="52" t="s">
        <v>1305</v>
      </c>
      <c r="D655" s="266">
        <v>4</v>
      </c>
      <c r="E655" s="266">
        <v>4</v>
      </c>
      <c r="F655" s="54">
        <f t="shared" si="188"/>
        <v>100</v>
      </c>
    </row>
    <row r="656" spans="1:6" ht="12.75" customHeight="1" x14ac:dyDescent="0.2">
      <c r="A656" s="55" t="s">
        <v>606</v>
      </c>
      <c r="B656" s="87" t="s">
        <v>1306</v>
      </c>
      <c r="C656" s="52" t="s">
        <v>1307</v>
      </c>
      <c r="D656" s="266"/>
      <c r="E656" s="266"/>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v>2978477</v>
      </c>
      <c r="E661" s="244">
        <v>3050519.49</v>
      </c>
      <c r="F661" s="54">
        <f t="shared" si="188"/>
        <v>102.41876939120229</v>
      </c>
    </row>
    <row r="662" spans="1:6" ht="12.75" customHeight="1" x14ac:dyDescent="0.2">
      <c r="A662" s="55">
        <v>63312</v>
      </c>
      <c r="B662" s="87" t="s">
        <v>1319</v>
      </c>
      <c r="C662" s="52" t="s">
        <v>1320</v>
      </c>
      <c r="D662" s="244">
        <v>43250</v>
      </c>
      <c r="E662" s="244">
        <v>300</v>
      </c>
      <c r="F662" s="54">
        <f t="shared" si="188"/>
        <v>0.69364161849710981</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v>302816</v>
      </c>
      <c r="E665" s="244">
        <v>37612.5</v>
      </c>
      <c r="F665" s="54">
        <f t="shared" si="188"/>
        <v>12.420909066892106</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83378</v>
      </c>
      <c r="E669" s="244">
        <v>24531.06</v>
      </c>
      <c r="F669" s="54">
        <f t="shared" si="188"/>
        <v>29.421502074887862</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c r="E718" s="244"/>
      <c r="F718" s="54" t="str">
        <f t="shared" si="188"/>
        <v>-</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52848</v>
      </c>
      <c r="E722" s="244">
        <v>62505.36</v>
      </c>
      <c r="F722" s="54">
        <f t="shared" si="188"/>
        <v>118.27384196185287</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27523</v>
      </c>
      <c r="E725" s="244">
        <v>29181.26</v>
      </c>
      <c r="F725" s="54">
        <f t="shared" ref="F725:F979" si="190">IF(D725&lt;&gt;0,IF(E725/D725&gt;=100,"&gt;&gt;100",E725/D725*100),"-")</f>
        <v>106.02499727500636</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v>1200</v>
      </c>
      <c r="E759" s="244">
        <v>1200</v>
      </c>
      <c r="F759" s="54">
        <f t="shared" si="190"/>
        <v>100</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v>27048</v>
      </c>
      <c r="E773" s="244">
        <v>28729.040000000001</v>
      </c>
      <c r="F773" s="54">
        <f t="shared" si="190"/>
        <v>106.21502514049099</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70500</v>
      </c>
      <c r="E816" s="244">
        <v>30882.23</v>
      </c>
      <c r="F816" s="54">
        <f t="shared" si="190"/>
        <v>43.804581560283687</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121600</v>
      </c>
      <c r="E819" s="244">
        <v>100000</v>
      </c>
      <c r="F819" s="54">
        <f t="shared" si="190"/>
        <v>82.23684210526315</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v>33000</v>
      </c>
      <c r="E821" s="244">
        <v>38000</v>
      </c>
      <c r="F821" s="54">
        <f t="shared" si="190"/>
        <v>115.15151515151516</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v>14000</v>
      </c>
      <c r="F823" s="54" t="str">
        <f t="shared" si="190"/>
        <v>-</v>
      </c>
    </row>
    <row r="824" spans="1:6" ht="12.75" customHeight="1" x14ac:dyDescent="0.2">
      <c r="A824" s="55">
        <v>37221</v>
      </c>
      <c r="B824" s="87" t="s">
        <v>1625</v>
      </c>
      <c r="C824" s="52" t="s">
        <v>1626</v>
      </c>
      <c r="D824" s="244"/>
      <c r="E824" s="244">
        <v>0</v>
      </c>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v>70334</v>
      </c>
      <c r="E830" s="244"/>
      <c r="F830" s="54">
        <f t="shared" si="190"/>
        <v>0</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v>10000</v>
      </c>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v>55000</v>
      </c>
      <c r="E919" s="244"/>
      <c r="F919" s="54">
        <f t="shared" si="190"/>
        <v>0</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2534</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2787</v>
      </c>
      <c r="E3" s="286"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2858</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7">
        <v>199446.31</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3466961.5200000005</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8"/>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2397122.1100000003</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8">
        <v>384568.17</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8">
        <v>1945370.87</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8">
        <v>7348.12</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8">
        <v>1200</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8">
        <v>52200</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8">
        <v>0</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8">
        <v>6434.95</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8">
        <v>1069839.4099999999</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8"/>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8"/>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8"/>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3657532.8300000005</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2439142.0400000005</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8">
        <v>384568.17</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8">
        <v>1983390.8</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8">
        <v>7348.12</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8">
        <v>1200</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8">
        <v>52200</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8">
        <v>0</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8">
        <v>10434.950000000001</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8">
        <v>1218390.79</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8"/>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8"/>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8"/>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8875</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8"/>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8"/>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8"/>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8"/>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8"/>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8"/>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8875</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8">
        <v>8875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9</v>
      </c>
      <c r="G3" s="126">
        <f>IF(RefStr!C12&lt;&gt;"",INT(VALUE(MID(RefStr!C12,1,4))),0)</f>
        <v>2022</v>
      </c>
      <c r="H3" s="130">
        <f>IF(RefStr!C12&lt;&gt;"",INT(VALUE(MID(RefStr!C12,6,2))),0)</f>
        <v>9</v>
      </c>
      <c r="I3" s="131" t="str">
        <f>RefStr!C10</f>
        <v>22</v>
      </c>
      <c r="J3" s="132" t="str">
        <f>RefStr!H7</f>
        <v>DA</v>
      </c>
      <c r="K3" s="130" t="str">
        <f>RefStr!H9</f>
        <v>NE</v>
      </c>
      <c r="L3" s="130" t="str">
        <f>RefStr!H10</f>
        <v>NE</v>
      </c>
      <c r="M3" s="130" t="str">
        <f>RefStr!H8</f>
        <v>NE</v>
      </c>
      <c r="N3" s="130" t="str">
        <f>RefStr!H11</f>
        <v>DA</v>
      </c>
      <c r="O3" s="133">
        <f>RefStr!C6</f>
        <v>32504</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9</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3216</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0</v>
      </c>
      <c r="M218" s="73">
        <f>IF(AND('PR-RAS'!E183&gt;0,'PR-RAS'!E720=0),1,0)</f>
        <v>1</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Provjera</v>
      </c>
      <c r="C227" s="121" t="s">
        <v>3230</v>
      </c>
      <c r="D227" s="125"/>
      <c r="E227" s="73">
        <f t="shared" si="20"/>
        <v>0</v>
      </c>
      <c r="F227" s="73">
        <f t="shared" si="21"/>
        <v>1</v>
      </c>
      <c r="G227" s="73"/>
      <c r="H227" s="73"/>
      <c r="I227" s="73"/>
      <c r="J227" s="73"/>
      <c r="K227" s="73"/>
      <c r="L227" s="73">
        <f>IF(AND('PR-RAS'!D428&gt;0,SUM('PR-RAS'!D846:D846)=0),1,0)</f>
        <v>1</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Provjera</v>
      </c>
      <c r="C268" s="120" t="s">
        <v>3271</v>
      </c>
      <c r="D268" s="125"/>
      <c r="E268" s="73">
        <f t="shared" si="20"/>
        <v>0</v>
      </c>
      <c r="F268" s="73">
        <f t="shared" si="21"/>
        <v>1</v>
      </c>
      <c r="G268" s="73"/>
      <c r="H268" s="73"/>
      <c r="I268" s="73"/>
      <c r="J268" s="73"/>
      <c r="K268" s="73"/>
      <c r="L268" s="73">
        <f>IF(AND('PR-RAS'!D613&gt;0,'PR-RAS'!D965=0),1,0)</f>
        <v>1</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0</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2022-10-07T06:24:50Z</cp:lastPrinted>
  <dcterms:created xsi:type="dcterms:W3CDTF">2022-04-01T05:14:30Z</dcterms:created>
  <dcterms:modified xsi:type="dcterms:W3CDTF">2022-10-07T06:25:09Z</dcterms:modified>
</cp:coreProperties>
</file>