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F:\Radna površina\"/>
    </mc:Choice>
  </mc:AlternateContent>
  <xr:revisionPtr revIDLastSave="0" documentId="13_ncr:1_{A20A6E58-39EF-4B09-BFB4-D3B9D7A6E44B}"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F284" i="9"/>
  <c r="E284" i="9"/>
  <c r="B284" i="9"/>
  <c r="H283" i="9"/>
  <c r="G283" i="9"/>
  <c r="F283" i="9"/>
  <c r="E283" i="9"/>
  <c r="B283" i="9"/>
  <c r="F282" i="9"/>
  <c r="H281" i="9"/>
  <c r="G281" i="9"/>
  <c r="F281" i="9"/>
  <c r="E281" i="9"/>
  <c r="B281" i="9"/>
  <c r="H280" i="9"/>
  <c r="G280" i="9"/>
  <c r="F280" i="9"/>
  <c r="E280" i="9"/>
  <c r="B280" i="9"/>
  <c r="H279" i="9"/>
  <c r="G279" i="9"/>
  <c r="F279" i="9"/>
  <c r="E279" i="9"/>
  <c r="B279" i="9"/>
  <c r="F278" i="9"/>
  <c r="F277" i="9"/>
  <c r="F276" i="9"/>
  <c r="F275" i="9"/>
  <c r="L274" i="9"/>
  <c r="H274"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H225" i="9"/>
  <c r="G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F20" i="9"/>
  <c r="F4" i="9"/>
  <c r="O3" i="9"/>
  <c r="G274" i="9" s="1"/>
  <c r="E274" i="9" s="1"/>
  <c r="B274"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H289"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0" i="9"/>
  <c r="G20" i="9"/>
  <c r="E20" i="9" s="1"/>
  <c r="F152" i="4"/>
  <c r="D407" i="4"/>
  <c r="F298" i="4"/>
  <c r="D408" i="4"/>
  <c r="F350" i="4"/>
  <c r="E408" i="4"/>
  <c r="D403" i="1" s="1"/>
  <c r="D643" i="4"/>
  <c r="F416" i="4"/>
  <c r="D644" i="4"/>
  <c r="F417" i="4"/>
  <c r="E644" i="4"/>
  <c r="D638" i="1" s="1"/>
  <c r="D635" i="4"/>
  <c r="F420" i="4"/>
  <c r="D636" i="4"/>
  <c r="F528" i="4"/>
  <c r="E636" i="4"/>
  <c r="D630" i="1" s="1"/>
  <c r="G142" i="9"/>
  <c r="E142" i="9" s="1"/>
  <c r="B142" i="9" s="1"/>
  <c r="F603" i="4"/>
  <c r="G282" i="9"/>
  <c r="E282" i="9" s="1"/>
  <c r="B282" i="9" s="1"/>
  <c r="G276" i="9"/>
  <c r="E276" i="9" s="1"/>
  <c r="F6" i="5"/>
  <c r="G286" i="9"/>
  <c r="E286" i="9" s="1"/>
  <c r="B286" i="9" s="1"/>
  <c r="F88" i="5"/>
  <c r="G287" i="9"/>
  <c r="E287" i="9" s="1"/>
  <c r="B287" i="9" s="1"/>
  <c r="F149" i="5"/>
  <c r="G289" i="9"/>
  <c r="E289" i="9" s="1"/>
  <c r="B289" i="9" s="1"/>
  <c r="F177" i="5"/>
  <c r="G291" i="9"/>
  <c r="E291" i="9" s="1"/>
  <c r="B291" i="9" s="1"/>
  <c r="F190" i="5"/>
  <c r="G292" i="9"/>
  <c r="E292" i="9" s="1"/>
  <c r="B292" i="9" s="1"/>
  <c r="F206" i="5"/>
  <c r="D141" i="6"/>
  <c r="F5" i="6"/>
  <c r="B297" i="9"/>
  <c r="E296" i="9"/>
  <c r="I10" i="3" s="1"/>
  <c r="D42" i="8"/>
  <c r="G278" i="9"/>
  <c r="E278" i="9" s="1"/>
  <c r="B278" i="9" s="1"/>
  <c r="G277" i="9"/>
  <c r="E277" i="9" s="1"/>
  <c r="B27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K1432" i="9" l="1"/>
  <c r="G295" i="9"/>
  <c r="E295" i="9" s="1"/>
  <c r="B295" i="9" s="1"/>
  <c r="I34" i="3"/>
  <c r="C1517" i="1"/>
  <c r="G294" i="9"/>
  <c r="E294" i="9" s="1"/>
  <c r="F141" i="6"/>
  <c r="H28" i="3"/>
  <c r="C1435" i="1"/>
  <c r="G299" i="9"/>
  <c r="E299" i="9" s="1"/>
  <c r="B276" i="9"/>
  <c r="E275" i="9"/>
  <c r="F636" i="4"/>
  <c r="C630" i="1"/>
  <c r="F635" i="4"/>
  <c r="C629" i="1"/>
  <c r="F644" i="4"/>
  <c r="C638" i="1"/>
  <c r="F643" i="4"/>
  <c r="C637" i="1"/>
  <c r="F408" i="4"/>
  <c r="C403" i="1"/>
  <c r="F407" i="4"/>
  <c r="C402" i="1"/>
  <c r="B20" i="9"/>
  <c r="E19"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299" i="9"/>
  <c r="E298" i="9"/>
  <c r="H1435" i="1"/>
  <c r="G1435" i="1"/>
  <c r="H9" i="3"/>
  <c r="B294" i="9"/>
  <c r="E293"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H635" i="1"/>
  <c r="G635" i="1"/>
  <c r="F645" i="4"/>
  <c r="H18" i="3"/>
  <c r="C639" i="1"/>
  <c r="H639" i="1" l="1"/>
  <c r="G639" i="1"/>
  <c r="H7" i="3"/>
  <c r="H640" i="1"/>
  <c r="G640" i="1"/>
  <c r="J3" i="9" l="1"/>
  <c r="I7" i="3"/>
  <c r="M272" i="9" l="1"/>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19" i="9"/>
  <c r="F3" i="9" s="1"/>
  <c r="E3" i="9" l="1"/>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<sst xmlns="http://schemas.openxmlformats.org/spreadsheetml/2006/main" count="4311" uniqueCount="3392">
  <si>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</si>
  <si>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</si>
  <si>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</si>
  <si>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</si>
  <si>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</si>
  <si>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</si>
  <si>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</si>
  <si>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</si>
  <si>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</si>
  <si>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</si>
  <si>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</si>
  <si>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</si>
  <si>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</si>
  <si>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</si>
  <si>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</si>
  <si>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</si>
  <si>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</si>
  <si>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</si>
  <si>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</si>
  <si>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</si>
  <si>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</si>
  <si>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</si>
  <si>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</si>
  <si>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</si>
  <si>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</si>
  <si>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</si>
  <si>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</si>
  <si>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</si>
  <si>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</si>
  <si>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</si>
  <si>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</si>
  <si>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ČAGLIN</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</si>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</sst>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4229527</v>
      </c>
      <c r="D2" s="6">
        <f>'PR-RAS'!E6</f>
        <v>5223216.51</v>
      </c>
      <c r="E2" s="6">
        <v>0</v>
      </c>
      <c r="F2" s="6">
        <v>0</v>
      </c>
      <c r="G2" s="7">
        <f t="shared" ref="G2:G264" si="0">(B2/1000)*(C2*1+D2*2)</f>
        <v>14675.96002</v>
      </c>
      <c r="H2" s="7">
        <f t="shared" ref="H2:H26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775268</v>
      </c>
      <c r="D3" s="1">
        <f>'PR-RAS'!E7</f>
        <v>1053218.81</v>
      </c>
      <c r="E3" s="1">
        <v>0</v>
      </c>
      <c r="F3" s="1">
        <v>0</v>
      </c>
      <c r="G3" s="2">
        <f t="shared" si="0"/>
        <v>5763.4112400000004</v>
      </c>
      <c r="H3" s="2">
        <f t="shared" si="1"/>
        <v>0.18999999994412065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668234</v>
      </c>
      <c r="D4" s="1">
        <f>'PR-RAS'!E8</f>
        <v>760580.66</v>
      </c>
      <c r="E4" s="1">
        <v>0</v>
      </c>
      <c r="F4" s="1">
        <v>0</v>
      </c>
      <c r="G4" s="2">
        <f t="shared" si="0"/>
        <v>6568.1859600000007</v>
      </c>
      <c r="H4" s="2">
        <f t="shared" si="1"/>
        <v>0.33999999996740371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668234</v>
      </c>
      <c r="D5" s="1">
        <f>'PR-RAS'!E9</f>
        <v>760580.66</v>
      </c>
      <c r="E5" s="1">
        <v>0</v>
      </c>
      <c r="F5" s="1">
        <v>0</v>
      </c>
      <c r="G5" s="2">
        <f t="shared" si="0"/>
        <v>8757.5812800000022</v>
      </c>
      <c r="H5" s="2">
        <f t="shared" si="1"/>
        <v>0.33999999996740371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103240</v>
      </c>
      <c r="D19" s="1">
        <f>'PR-RAS'!E23</f>
        <v>285434.57</v>
      </c>
      <c r="E19" s="1">
        <v>0</v>
      </c>
      <c r="F19" s="1">
        <v>0</v>
      </c>
      <c r="G19" s="2">
        <f t="shared" si="0"/>
        <v>12133.96452</v>
      </c>
      <c r="H19" s="2">
        <f t="shared" si="1"/>
        <v>0.42999999999301508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400</v>
      </c>
      <c r="D20" s="1">
        <f>'PR-RAS'!E24</f>
        <v>660</v>
      </c>
      <c r="E20" s="1">
        <v>0</v>
      </c>
      <c r="F20" s="1">
        <v>0</v>
      </c>
      <c r="G20" s="2">
        <f t="shared" si="0"/>
        <v>32.68</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102840</v>
      </c>
      <c r="D23" s="1">
        <f>'PR-RAS'!E27</f>
        <v>284774.57</v>
      </c>
      <c r="E23" s="1">
        <v>0</v>
      </c>
      <c r="F23" s="1">
        <v>0</v>
      </c>
      <c r="G23" s="2">
        <f t="shared" si="0"/>
        <v>14792.561079999999</v>
      </c>
      <c r="H23" s="2">
        <f t="shared" si="1"/>
        <v>0.42999999999301508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3794</v>
      </c>
      <c r="D25" s="1">
        <f>'PR-RAS'!E29</f>
        <v>7203.58</v>
      </c>
      <c r="E25" s="1">
        <v>0</v>
      </c>
      <c r="F25" s="1">
        <v>0</v>
      </c>
      <c r="G25" s="2">
        <f t="shared" si="0"/>
        <v>436.82783999999998</v>
      </c>
      <c r="H25" s="2">
        <f t="shared" si="1"/>
        <v>0.42000000000007276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3794</v>
      </c>
      <c r="D27" s="1">
        <f>'PR-RAS'!E31</f>
        <v>7203.58</v>
      </c>
      <c r="E27" s="1">
        <v>0</v>
      </c>
      <c r="F27" s="1">
        <v>0</v>
      </c>
      <c r="G27" s="2">
        <f t="shared" si="0"/>
        <v>473.23015999999996</v>
      </c>
      <c r="H27" s="2">
        <f t="shared" si="1"/>
        <v>0.42000000000007276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2154479</v>
      </c>
      <c r="D46" s="1">
        <f>'PR-RAS'!E50</f>
        <v>2096123.22</v>
      </c>
      <c r="E46" s="1">
        <v>0</v>
      </c>
      <c r="F46" s="1">
        <v>0</v>
      </c>
      <c r="G46" s="2">
        <f t="shared" si="0"/>
        <v>285602.64479999995</v>
      </c>
      <c r="H46" s="2">
        <f t="shared" si="1"/>
        <v>0.21999999997206032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2071101</v>
      </c>
      <c r="D55" s="1">
        <f>'PR-RAS'!E59</f>
        <v>2071592.16</v>
      </c>
      <c r="E55" s="1">
        <v>0</v>
      </c>
      <c r="F55" s="1">
        <v>0</v>
      </c>
      <c r="G55" s="2">
        <f t="shared" si="0"/>
        <v>335571.40727999998</v>
      </c>
      <c r="H55" s="2">
        <f t="shared" si="1"/>
        <v>0.15999999991618097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1991101</v>
      </c>
      <c r="D56" s="1">
        <f>'PR-RAS'!E60</f>
        <v>2033979.66</v>
      </c>
      <c r="E56" s="1">
        <v>0</v>
      </c>
      <c r="F56" s="1">
        <v>0</v>
      </c>
      <c r="G56" s="2">
        <f t="shared" si="0"/>
        <v>333248.31760000001</v>
      </c>
      <c r="H56" s="2">
        <f t="shared" si="1"/>
        <v>0.34000000008381903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80000</v>
      </c>
      <c r="D57" s="1">
        <f>'PR-RAS'!E61</f>
        <v>37612.5</v>
      </c>
      <c r="E57" s="1">
        <v>0</v>
      </c>
      <c r="F57" s="1">
        <v>0</v>
      </c>
      <c r="G57" s="2">
        <f t="shared" si="0"/>
        <v>8692.6</v>
      </c>
      <c r="H57" s="2">
        <f t="shared" si="1"/>
        <v>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83378</v>
      </c>
      <c r="D58" s="1">
        <f>'PR-RAS'!E62</f>
        <v>24531.06</v>
      </c>
      <c r="E58" s="1">
        <v>0</v>
      </c>
      <c r="F58" s="1">
        <v>0</v>
      </c>
      <c r="G58" s="2">
        <f t="shared" si="0"/>
        <v>7549.0868399999999</v>
      </c>
      <c r="H58" s="2">
        <f t="shared" si="1"/>
        <v>6.0000000001309672E-2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83378</v>
      </c>
      <c r="D59" s="1">
        <f>'PR-RAS'!E63</f>
        <v>24531.06</v>
      </c>
      <c r="E59" s="1">
        <v>0</v>
      </c>
      <c r="F59" s="1">
        <v>0</v>
      </c>
      <c r="G59" s="2">
        <f t="shared" si="0"/>
        <v>7681.5269600000001</v>
      </c>
      <c r="H59" s="2">
        <f t="shared" si="1"/>
        <v>6.0000000001309672E-2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207885</v>
      </c>
      <c r="D78" s="1">
        <f>'PR-RAS'!E82</f>
        <v>858714.89999999991</v>
      </c>
      <c r="E78" s="1">
        <v>0</v>
      </c>
      <c r="F78" s="1">
        <v>0</v>
      </c>
      <c r="G78" s="2">
        <f t="shared" si="0"/>
        <v>148249.23959999997</v>
      </c>
      <c r="H78" s="2">
        <f t="shared" si="1"/>
        <v>0.10000000009313226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270</v>
      </c>
      <c r="D79" s="1">
        <f>'PR-RAS'!E83</f>
        <v>833.71</v>
      </c>
      <c r="E79" s="1">
        <v>0</v>
      </c>
      <c r="F79" s="1">
        <v>0</v>
      </c>
      <c r="G79" s="2">
        <f t="shared" si="0"/>
        <v>151.11876000000001</v>
      </c>
      <c r="H79" s="2">
        <f t="shared" si="1"/>
        <v>0.28999999999996362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270</v>
      </c>
      <c r="D81" s="1">
        <f>'PR-RAS'!E85</f>
        <v>833.71</v>
      </c>
      <c r="E81" s="1">
        <v>0</v>
      </c>
      <c r="F81" s="1">
        <v>0</v>
      </c>
      <c r="G81" s="2">
        <f t="shared" si="0"/>
        <v>154.99360000000001</v>
      </c>
      <c r="H81" s="2">
        <f t="shared" si="1"/>
        <v>0.28999999999996362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207615</v>
      </c>
      <c r="D87" s="1">
        <f>'PR-RAS'!E91</f>
        <v>857881.19</v>
      </c>
      <c r="E87" s="1">
        <v>0</v>
      </c>
      <c r="F87" s="1">
        <v>0</v>
      </c>
      <c r="G87" s="2">
        <f t="shared" si="0"/>
        <v>165410.45467999997</v>
      </c>
      <c r="H87" s="2">
        <f t="shared" si="1"/>
        <v>0.18999999994412065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115316</v>
      </c>
      <c r="D89" s="1">
        <f>'PR-RAS'!E93</f>
        <v>774000.19</v>
      </c>
      <c r="E89" s="1">
        <v>0</v>
      </c>
      <c r="F89" s="1">
        <v>0</v>
      </c>
      <c r="G89" s="2">
        <f t="shared" si="0"/>
        <v>146371.84143999999</v>
      </c>
      <c r="H89" s="2">
        <f t="shared" si="1"/>
        <v>0.18999999994412065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80799</v>
      </c>
      <c r="D90" s="1">
        <f>'PR-RAS'!E94</f>
        <v>81352.34</v>
      </c>
      <c r="E90" s="1">
        <v>0</v>
      </c>
      <c r="F90" s="1">
        <v>0</v>
      </c>
      <c r="G90" s="2">
        <f t="shared" si="0"/>
        <v>21671.827519999999</v>
      </c>
      <c r="H90" s="2">
        <f t="shared" si="1"/>
        <v>0.33999999999650754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11500</v>
      </c>
      <c r="D93" s="1">
        <f>'PR-RAS'!E97</f>
        <v>2528.66</v>
      </c>
      <c r="E93" s="1">
        <v>0</v>
      </c>
      <c r="F93" s="1">
        <v>0</v>
      </c>
      <c r="G93" s="2">
        <f t="shared" si="0"/>
        <v>1523.2734399999999</v>
      </c>
      <c r="H93" s="2">
        <f t="shared" si="1"/>
        <v>0.34000000000014552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1091895</v>
      </c>
      <c r="D102" s="1">
        <f>'PR-RAS'!E106</f>
        <v>1215159.5799999998</v>
      </c>
      <c r="E102" s="1">
        <v>0</v>
      </c>
      <c r="F102" s="1">
        <v>0</v>
      </c>
      <c r="G102" s="2">
        <f t="shared" si="0"/>
        <v>355743.63016</v>
      </c>
      <c r="H102" s="2">
        <f t="shared" si="1"/>
        <v>0.42000000015832484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480</v>
      </c>
      <c r="D103" s="1">
        <f>'PR-RAS'!E107</f>
        <v>0</v>
      </c>
      <c r="E103" s="1">
        <v>0</v>
      </c>
      <c r="F103" s="1">
        <v>0</v>
      </c>
      <c r="G103" s="2">
        <f t="shared" si="0"/>
        <v>48.959999999999994</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480</v>
      </c>
      <c r="D105" s="1">
        <f>'PR-RAS'!E109</f>
        <v>0</v>
      </c>
      <c r="E105" s="1">
        <v>0</v>
      </c>
      <c r="F105" s="1">
        <v>0</v>
      </c>
      <c r="G105" s="2">
        <f t="shared" si="0"/>
        <v>49.919999999999995</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1011036</v>
      </c>
      <c r="D108" s="1">
        <f>'PR-RAS'!E112</f>
        <v>1147140.8599999999</v>
      </c>
      <c r="E108" s="1">
        <v>0</v>
      </c>
      <c r="F108" s="1">
        <v>0</v>
      </c>
      <c r="G108" s="2">
        <f t="shared" si="0"/>
        <v>353668.99603999994</v>
      </c>
      <c r="H108" s="2">
        <f t="shared" si="1"/>
        <v>0.14000000013038516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439</v>
      </c>
      <c r="D110" s="1">
        <f>'PR-RAS'!E114</f>
        <v>407.93</v>
      </c>
      <c r="E110" s="1">
        <v>0</v>
      </c>
      <c r="F110" s="1">
        <v>0</v>
      </c>
      <c r="G110" s="2">
        <f t="shared" si="0"/>
        <v>136.77974</v>
      </c>
      <c r="H110" s="2">
        <f t="shared" si="1"/>
        <v>6.9999999999993179E-2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984555</v>
      </c>
      <c r="D111" s="1">
        <f>'PR-RAS'!E115</f>
        <v>1146732.93</v>
      </c>
      <c r="E111" s="1">
        <v>0</v>
      </c>
      <c r="F111" s="1">
        <v>0</v>
      </c>
      <c r="G111" s="2">
        <f t="shared" si="0"/>
        <v>360582.29459999996</v>
      </c>
      <c r="H111" s="2">
        <f t="shared" si="1"/>
        <v>7.000000006519258E-2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26042</v>
      </c>
      <c r="D113" s="1">
        <f>'PR-RAS'!E117</f>
        <v>0</v>
      </c>
      <c r="E113" s="1">
        <v>0</v>
      </c>
      <c r="F113" s="1">
        <v>0</v>
      </c>
      <c r="G113" s="2">
        <f t="shared" si="0"/>
        <v>2916.7040000000002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80379</v>
      </c>
      <c r="D116" s="1">
        <f>'PR-RAS'!E120</f>
        <v>68018.720000000001</v>
      </c>
      <c r="E116" s="1">
        <v>0</v>
      </c>
      <c r="F116" s="1">
        <v>0</v>
      </c>
      <c r="G116" s="2">
        <f t="shared" si="0"/>
        <v>24887.890600000002</v>
      </c>
      <c r="H116" s="2">
        <f t="shared" si="1"/>
        <v>0.27999999999883585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11147</v>
      </c>
      <c r="D117" s="1">
        <f>'PR-RAS'!E121</f>
        <v>5051.33</v>
      </c>
      <c r="E117" s="1">
        <v>0</v>
      </c>
      <c r="F117" s="1">
        <v>0</v>
      </c>
      <c r="G117" s="2">
        <f t="shared" si="0"/>
        <v>2464.96056</v>
      </c>
      <c r="H117" s="2">
        <f t="shared" si="1"/>
        <v>0.32999999999992724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69232</v>
      </c>
      <c r="D118" s="1">
        <f>'PR-RAS'!E122</f>
        <v>62967.39</v>
      </c>
      <c r="E118" s="1">
        <v>0</v>
      </c>
      <c r="F118" s="1">
        <v>0</v>
      </c>
      <c r="G118" s="2">
        <f t="shared" si="0"/>
        <v>22834.51326</v>
      </c>
      <c r="H118" s="2">
        <f t="shared" si="1"/>
        <v>0.38999999999941792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2181144</v>
      </c>
      <c r="D147" s="1">
        <f>'PR-RAS'!E151</f>
        <v>2245146.89</v>
      </c>
      <c r="E147" s="1">
        <v>0</v>
      </c>
      <c r="F147" s="1">
        <v>0</v>
      </c>
      <c r="G147" s="2">
        <f t="shared" si="0"/>
        <v>974029.91587999999</v>
      </c>
      <c r="H147" s="2">
        <f t="shared" si="1"/>
        <v>0.10999999986961484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233923</v>
      </c>
      <c r="D148" s="1">
        <f>'PR-RAS'!E152</f>
        <v>261783.15</v>
      </c>
      <c r="E148" s="1">
        <v>0</v>
      </c>
      <c r="F148" s="1">
        <v>0</v>
      </c>
      <c r="G148" s="2">
        <f t="shared" si="0"/>
        <v>111350.9271</v>
      </c>
      <c r="H148" s="2">
        <f t="shared" si="1"/>
        <v>0.14999999999417923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196930</v>
      </c>
      <c r="D149" s="1">
        <f>'PR-RAS'!E153</f>
        <v>211351.52</v>
      </c>
      <c r="E149" s="1">
        <v>0</v>
      </c>
      <c r="F149" s="1">
        <v>0</v>
      </c>
      <c r="G149" s="2">
        <f t="shared" si="0"/>
        <v>91705.689920000004</v>
      </c>
      <c r="H149" s="2">
        <f t="shared" si="1"/>
        <v>0.48000000001047738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196930</v>
      </c>
      <c r="D150" s="1">
        <f>'PR-RAS'!E154</f>
        <v>211351.52</v>
      </c>
      <c r="E150" s="1">
        <v>0</v>
      </c>
      <c r="F150" s="1">
        <v>0</v>
      </c>
      <c r="G150" s="2">
        <f t="shared" si="0"/>
        <v>92325.322960000005</v>
      </c>
      <c r="H150" s="2">
        <f t="shared" si="1"/>
        <v>0.48000000001047738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4500</v>
      </c>
      <c r="D154" s="1">
        <f>'PR-RAS'!E158</f>
        <v>15558.61</v>
      </c>
      <c r="E154" s="1">
        <v>0</v>
      </c>
      <c r="F154" s="1">
        <v>0</v>
      </c>
      <c r="G154" s="2">
        <f t="shared" si="0"/>
        <v>5449.4346599999999</v>
      </c>
      <c r="H154" s="2">
        <f t="shared" si="1"/>
        <v>0.38999999999941792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32493</v>
      </c>
      <c r="D155" s="1">
        <f>'PR-RAS'!E159</f>
        <v>34873.019999999997</v>
      </c>
      <c r="E155" s="1">
        <v>0</v>
      </c>
      <c r="F155" s="1">
        <v>0</v>
      </c>
      <c r="G155" s="2">
        <f t="shared" si="0"/>
        <v>15744.812159999999</v>
      </c>
      <c r="H155" s="2">
        <f t="shared" si="1"/>
        <v>1.9999999996798579E-2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32493</v>
      </c>
      <c r="D157" s="1">
        <f>'PR-RAS'!E161</f>
        <v>34873.019999999997</v>
      </c>
      <c r="E157" s="1">
        <v>0</v>
      </c>
      <c r="F157" s="1">
        <v>0</v>
      </c>
      <c r="G157" s="2">
        <f t="shared" si="0"/>
        <v>15949.290239999998</v>
      </c>
      <c r="H157" s="2">
        <f t="shared" si="1"/>
        <v>1.9999999996798579E-2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1188705</v>
      </c>
      <c r="D159" s="1">
        <f>'PR-RAS'!E163</f>
        <v>1292717.97</v>
      </c>
      <c r="E159" s="1">
        <v>0</v>
      </c>
      <c r="F159" s="1">
        <v>0</v>
      </c>
      <c r="G159" s="2">
        <f t="shared" si="0"/>
        <v>596314.26852000004</v>
      </c>
      <c r="H159" s="2">
        <f t="shared" si="1"/>
        <v>3.0000000027939677E-2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4194</v>
      </c>
      <c r="D160" s="1">
        <f>'PR-RAS'!E164</f>
        <v>2025.34</v>
      </c>
      <c r="E160" s="1">
        <v>0</v>
      </c>
      <c r="F160" s="1">
        <v>0</v>
      </c>
      <c r="G160" s="2">
        <f t="shared" si="0"/>
        <v>1310.9041200000001</v>
      </c>
      <c r="H160" s="2">
        <f t="shared" si="1"/>
        <v>0.33999999999991815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2456</v>
      </c>
      <c r="D162" s="1">
        <f>'PR-RAS'!E166</f>
        <v>462.84</v>
      </c>
      <c r="E162" s="1">
        <v>0</v>
      </c>
      <c r="F162" s="1">
        <v>0</v>
      </c>
      <c r="G162" s="2">
        <f t="shared" si="0"/>
        <v>544.45047999999997</v>
      </c>
      <c r="H162" s="2">
        <f t="shared" si="1"/>
        <v>0.16000000000002501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1738</v>
      </c>
      <c r="D163" s="1">
        <f>'PR-RAS'!E167</f>
        <v>1562.5</v>
      </c>
      <c r="E163" s="1">
        <v>0</v>
      </c>
      <c r="F163" s="1">
        <v>0</v>
      </c>
      <c r="G163" s="2">
        <f t="shared" si="0"/>
        <v>787.80600000000004</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234501</v>
      </c>
      <c r="D165" s="1">
        <f>'PR-RAS'!E169</f>
        <v>342539.98</v>
      </c>
      <c r="E165" s="1">
        <v>0</v>
      </c>
      <c r="F165" s="1">
        <v>0</v>
      </c>
      <c r="G165" s="2">
        <f t="shared" si="0"/>
        <v>150811.27744000001</v>
      </c>
      <c r="H165" s="2">
        <f t="shared" si="1"/>
        <v>2.0000000018626451E-2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7780</v>
      </c>
      <c r="D166" s="1">
        <f>'PR-RAS'!E170</f>
        <v>6601.14</v>
      </c>
      <c r="E166" s="1">
        <v>0</v>
      </c>
      <c r="F166" s="1">
        <v>0</v>
      </c>
      <c r="G166" s="2">
        <f t="shared" si="0"/>
        <v>3462.0762</v>
      </c>
      <c r="H166" s="2">
        <f t="shared" si="1"/>
        <v>0.14000000000032742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108436</v>
      </c>
      <c r="D168" s="1">
        <f>'PR-RAS'!E172</f>
        <v>181703.15</v>
      </c>
      <c r="E168" s="1">
        <v>0</v>
      </c>
      <c r="F168" s="1">
        <v>0</v>
      </c>
      <c r="G168" s="2">
        <f t="shared" si="0"/>
        <v>78797.664100000009</v>
      </c>
      <c r="H168" s="2">
        <f t="shared" si="1"/>
        <v>0.14999999999417923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118285</v>
      </c>
      <c r="D169" s="1">
        <f>'PR-RAS'!E173</f>
        <v>152042.04999999999</v>
      </c>
      <c r="E169" s="1">
        <v>0</v>
      </c>
      <c r="F169" s="1">
        <v>0</v>
      </c>
      <c r="G169" s="2">
        <f t="shared" si="0"/>
        <v>70958.008799999996</v>
      </c>
      <c r="H169" s="2">
        <f t="shared" si="1"/>
        <v>4.9999999988358468E-2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2193.64</v>
      </c>
      <c r="E170" s="1">
        <v>0</v>
      </c>
      <c r="F170" s="1">
        <v>0</v>
      </c>
      <c r="G170" s="2">
        <f t="shared" si="0"/>
        <v>741.45032000000003</v>
      </c>
      <c r="H170" s="2">
        <f t="shared" si="1"/>
        <v>0.36000000000012733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800433</v>
      </c>
      <c r="D173" s="1">
        <f>'PR-RAS'!E177</f>
        <v>879642</v>
      </c>
      <c r="E173" s="1">
        <v>0</v>
      </c>
      <c r="F173" s="1">
        <v>0</v>
      </c>
      <c r="G173" s="2">
        <f t="shared" si="0"/>
        <v>440271.32399999996</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13343</v>
      </c>
      <c r="D174" s="1">
        <f>'PR-RAS'!E178</f>
        <v>10330.459999999999</v>
      </c>
      <c r="E174" s="1">
        <v>0</v>
      </c>
      <c r="F174" s="1">
        <v>0</v>
      </c>
      <c r="G174" s="2">
        <f t="shared" si="0"/>
        <v>5882.6781599999995</v>
      </c>
      <c r="H174" s="2">
        <f t="shared" si="1"/>
        <v>0.45999999999912689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316904</v>
      </c>
      <c r="D175" s="1">
        <f>'PR-RAS'!E179</f>
        <v>307448.36</v>
      </c>
      <c r="E175" s="1">
        <v>0</v>
      </c>
      <c r="F175" s="1">
        <v>0</v>
      </c>
      <c r="G175" s="2">
        <f t="shared" si="0"/>
        <v>162133.32527999999</v>
      </c>
      <c r="H175" s="2">
        <f t="shared" si="1"/>
        <v>0.35999999998603016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24693</v>
      </c>
      <c r="D176" s="1">
        <f>'PR-RAS'!E180</f>
        <v>31951.25</v>
      </c>
      <c r="E176" s="1">
        <v>0</v>
      </c>
      <c r="F176" s="1">
        <v>0</v>
      </c>
      <c r="G176" s="2">
        <f t="shared" si="0"/>
        <v>15504.2125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234739</v>
      </c>
      <c r="D177" s="1">
        <f>'PR-RAS'!E181</f>
        <v>292277.86</v>
      </c>
      <c r="E177" s="1">
        <v>0</v>
      </c>
      <c r="F177" s="1">
        <v>0</v>
      </c>
      <c r="G177" s="2">
        <f t="shared" si="0"/>
        <v>144195.87071999998</v>
      </c>
      <c r="H177" s="2">
        <f t="shared" si="1"/>
        <v>0.14000000001396984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1700</v>
      </c>
      <c r="E179" s="1">
        <v>0</v>
      </c>
      <c r="F179" s="1">
        <v>0</v>
      </c>
      <c r="G179" s="2">
        <f t="shared" si="0"/>
        <v>605.19999999999993</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176153</v>
      </c>
      <c r="D180" s="1">
        <f>'PR-RAS'!E184</f>
        <v>205441.06</v>
      </c>
      <c r="E180" s="1">
        <v>0</v>
      </c>
      <c r="F180" s="1">
        <v>0</v>
      </c>
      <c r="G180" s="2">
        <f t="shared" si="0"/>
        <v>105079.28648</v>
      </c>
      <c r="H180" s="2">
        <f t="shared" si="1"/>
        <v>5.9999999997671694E-2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21976</v>
      </c>
      <c r="D181" s="1">
        <f>'PR-RAS'!E185</f>
        <v>20111.2</v>
      </c>
      <c r="E181" s="1">
        <v>0</v>
      </c>
      <c r="F181" s="1">
        <v>0</v>
      </c>
      <c r="G181" s="2">
        <f t="shared" si="0"/>
        <v>11195.712</v>
      </c>
      <c r="H181" s="2">
        <f t="shared" si="1"/>
        <v>0.2000000000007276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12625</v>
      </c>
      <c r="D182" s="1">
        <f>'PR-RAS'!E186</f>
        <v>10381.81</v>
      </c>
      <c r="E182" s="1">
        <v>0</v>
      </c>
      <c r="F182" s="1">
        <v>0</v>
      </c>
      <c r="G182" s="2">
        <f t="shared" si="0"/>
        <v>6043.3402199999991</v>
      </c>
      <c r="H182" s="2">
        <f t="shared" si="1"/>
        <v>0.19000000000050932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149577</v>
      </c>
      <c r="D184" s="1">
        <f>'PR-RAS'!E188</f>
        <v>68510.649999999994</v>
      </c>
      <c r="E184" s="1">
        <v>0</v>
      </c>
      <c r="F184" s="1">
        <v>0</v>
      </c>
      <c r="G184" s="2">
        <f t="shared" si="0"/>
        <v>52447.488899999997</v>
      </c>
      <c r="H184" s="2">
        <f t="shared" si="1"/>
        <v>0.35000000000582077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118632</v>
      </c>
      <c r="D185" s="1">
        <f>'PR-RAS'!E189</f>
        <v>20562.98</v>
      </c>
      <c r="E185" s="1">
        <v>0</v>
      </c>
      <c r="F185" s="1">
        <v>0</v>
      </c>
      <c r="G185" s="2">
        <f t="shared" si="0"/>
        <v>29395.464639999998</v>
      </c>
      <c r="H185" s="2">
        <f t="shared" si="1"/>
        <v>2.0000000000436557E-2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9648</v>
      </c>
      <c r="D186" s="1">
        <f>'PR-RAS'!E190</f>
        <v>21252.67</v>
      </c>
      <c r="E186" s="1">
        <v>0</v>
      </c>
      <c r="F186" s="1">
        <v>0</v>
      </c>
      <c r="G186" s="2">
        <f t="shared" si="0"/>
        <v>9648.3678999999993</v>
      </c>
      <c r="H186" s="2">
        <f t="shared" si="1"/>
        <v>0.33000000000174623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4942</v>
      </c>
      <c r="D187" s="1">
        <f>'PR-RAS'!E191</f>
        <v>9425.0499999999993</v>
      </c>
      <c r="E187" s="1">
        <v>0</v>
      </c>
      <c r="F187" s="1">
        <v>0</v>
      </c>
      <c r="G187" s="2">
        <f t="shared" si="0"/>
        <v>4425.3305999999993</v>
      </c>
      <c r="H187" s="2">
        <f t="shared" si="1"/>
        <v>4.9999999999272404E-2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3007</v>
      </c>
      <c r="D188" s="1">
        <f>'PR-RAS'!E192</f>
        <v>3007.6</v>
      </c>
      <c r="E188" s="1">
        <v>0</v>
      </c>
      <c r="F188" s="1">
        <v>0</v>
      </c>
      <c r="G188" s="2">
        <f t="shared" si="0"/>
        <v>1687.1514000000002</v>
      </c>
      <c r="H188" s="2">
        <f t="shared" si="1"/>
        <v>0.40000000000009095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960</v>
      </c>
      <c r="D189" s="1">
        <f>'PR-RAS'!E193</f>
        <v>4132.3500000000004</v>
      </c>
      <c r="E189" s="1">
        <v>0</v>
      </c>
      <c r="F189" s="1">
        <v>0</v>
      </c>
      <c r="G189" s="2">
        <f t="shared" si="0"/>
        <v>1734.2436000000002</v>
      </c>
      <c r="H189" s="2">
        <f t="shared" si="1"/>
        <v>0.3500000000003638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12388</v>
      </c>
      <c r="D191" s="1">
        <f>'PR-RAS'!E195</f>
        <v>10130</v>
      </c>
      <c r="E191" s="1">
        <v>0</v>
      </c>
      <c r="F191" s="1">
        <v>0</v>
      </c>
      <c r="G191" s="2">
        <f t="shared" si="0"/>
        <v>6203.12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4194</v>
      </c>
      <c r="D192" s="1">
        <f>'PR-RAS'!E196</f>
        <v>5337.25</v>
      </c>
      <c r="E192" s="1">
        <v>0</v>
      </c>
      <c r="F192" s="1">
        <v>0</v>
      </c>
      <c r="G192" s="2">
        <f t="shared" si="0"/>
        <v>2839.8834999999999</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4194</v>
      </c>
      <c r="D206" s="1">
        <f>'PR-RAS'!E210</f>
        <v>5337.25</v>
      </c>
      <c r="E206" s="1">
        <v>0</v>
      </c>
      <c r="F206" s="1">
        <v>0</v>
      </c>
      <c r="G206" s="2">
        <f t="shared" si="0"/>
        <v>3048.0425</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4194</v>
      </c>
      <c r="D207" s="1">
        <f>'PR-RAS'!E211</f>
        <v>5337.25</v>
      </c>
      <c r="E207" s="1">
        <v>0</v>
      </c>
      <c r="F207" s="1">
        <v>0</v>
      </c>
      <c r="G207" s="2">
        <f t="shared" si="0"/>
        <v>3062.9110000000001</v>
      </c>
      <c r="H207" s="2">
        <f t="shared" si="1"/>
        <v>0.25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1200</v>
      </c>
      <c r="E211" s="1">
        <v>0</v>
      </c>
      <c r="F211" s="1">
        <v>0</v>
      </c>
      <c r="G211" s="2">
        <f t="shared" si="0"/>
        <v>504</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1200</v>
      </c>
      <c r="E215" s="1">
        <v>0</v>
      </c>
      <c r="F215" s="1">
        <v>0</v>
      </c>
      <c r="G215" s="2">
        <f t="shared" si="0"/>
        <v>513.6</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1200</v>
      </c>
      <c r="E218" s="1">
        <v>0</v>
      </c>
      <c r="F218" s="1">
        <v>0</v>
      </c>
      <c r="G218" s="2">
        <f t="shared" si="0"/>
        <v>520.79999999999995</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207336</v>
      </c>
      <c r="D220" s="1">
        <f>'PR-RAS'!E224</f>
        <v>233010.13</v>
      </c>
      <c r="E220" s="1">
        <v>0</v>
      </c>
      <c r="F220" s="1">
        <v>0</v>
      </c>
      <c r="G220" s="2">
        <f t="shared" si="0"/>
        <v>147465.02094000002</v>
      </c>
      <c r="H220" s="2">
        <f t="shared" si="1"/>
        <v>0.13000000000465661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27048</v>
      </c>
      <c r="D227" s="1">
        <f>'PR-RAS'!E231</f>
        <v>28729.040000000001</v>
      </c>
      <c r="E227" s="1">
        <v>0</v>
      </c>
      <c r="F227" s="1">
        <v>0</v>
      </c>
      <c r="G227" s="2">
        <f t="shared" si="0"/>
        <v>19098.374080000001</v>
      </c>
      <c r="H227" s="2">
        <f t="shared" si="1"/>
        <v>4.0000000000873115E-2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27048</v>
      </c>
      <c r="D229" s="1">
        <f>'PR-RAS'!E233</f>
        <v>28729.040000000001</v>
      </c>
      <c r="E229" s="1">
        <v>0</v>
      </c>
      <c r="F229" s="1">
        <v>0</v>
      </c>
      <c r="G229" s="2">
        <f t="shared" si="0"/>
        <v>19267.38624</v>
      </c>
      <c r="H229" s="2">
        <f t="shared" si="1"/>
        <v>4.0000000000873115E-2</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180288</v>
      </c>
      <c r="D232" s="1">
        <f>'PR-RAS'!E236</f>
        <v>204281.09</v>
      </c>
      <c r="E232" s="1">
        <v>0</v>
      </c>
      <c r="F232" s="1">
        <v>0</v>
      </c>
      <c r="G232" s="2">
        <f t="shared" si="0"/>
        <v>136024.39158</v>
      </c>
      <c r="H232" s="2">
        <f t="shared" si="1"/>
        <v>8.999999999650754E-2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180288</v>
      </c>
      <c r="D233" s="1">
        <f>'PR-RAS'!E237</f>
        <v>204281.09</v>
      </c>
      <c r="E233" s="1">
        <v>0</v>
      </c>
      <c r="F233" s="1">
        <v>0</v>
      </c>
      <c r="G233" s="2">
        <f t="shared" si="0"/>
        <v>136613.24176</v>
      </c>
      <c r="H233" s="2">
        <f t="shared" si="1"/>
        <v>8.999999999650754E-2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166300</v>
      </c>
      <c r="D248" s="1">
        <f>'PR-RAS'!E252</f>
        <v>171882.23</v>
      </c>
      <c r="E248" s="1">
        <v>0</v>
      </c>
      <c r="F248" s="1">
        <v>0</v>
      </c>
      <c r="G248" s="2">
        <f t="shared" si="0"/>
        <v>125985.92162000001</v>
      </c>
      <c r="H248" s="2">
        <f t="shared" si="1"/>
        <v>0.23000000001047738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166300</v>
      </c>
      <c r="D255" s="1">
        <f>'PR-RAS'!E259</f>
        <v>171882.23</v>
      </c>
      <c r="E255" s="1">
        <v>0</v>
      </c>
      <c r="F255" s="1">
        <v>0</v>
      </c>
      <c r="G255" s="2">
        <f t="shared" si="0"/>
        <v>129556.37284000001</v>
      </c>
      <c r="H255" s="2">
        <f t="shared" si="1"/>
        <v>0.23000000001047738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166300</v>
      </c>
      <c r="D256" s="1">
        <f>'PR-RAS'!E260</f>
        <v>171882.23</v>
      </c>
      <c r="E256" s="1">
        <v>0</v>
      </c>
      <c r="F256" s="1">
        <v>0</v>
      </c>
      <c r="G256" s="2">
        <f t="shared" si="0"/>
        <v>130066.43730000001</v>
      </c>
      <c r="H256" s="2">
        <f t="shared" si="1"/>
        <v>0.23000000001047738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380686</v>
      </c>
      <c r="D259" s="1">
        <f>'PR-RAS'!E263</f>
        <v>279216.15999999997</v>
      </c>
      <c r="E259" s="1">
        <v>0</v>
      </c>
      <c r="F259" s="1">
        <v>0</v>
      </c>
      <c r="G259" s="2">
        <f t="shared" si="0"/>
        <v>242292.52656</v>
      </c>
      <c r="H259" s="2">
        <f t="shared" si="1"/>
        <v>0.15999999997438863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280352</v>
      </c>
      <c r="D260" s="1">
        <f>'PR-RAS'!E264</f>
        <v>279216.15999999997</v>
      </c>
      <c r="E260" s="1">
        <v>0</v>
      </c>
      <c r="F260" s="1">
        <v>0</v>
      </c>
      <c r="G260" s="2">
        <f t="shared" si="0"/>
        <v>217245.13887999998</v>
      </c>
      <c r="H260" s="2">
        <f t="shared" si="1"/>
        <v>0.15999999997438863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280352</v>
      </c>
      <c r="D261" s="1">
        <f>'PR-RAS'!E265</f>
        <v>279216.15999999997</v>
      </c>
      <c r="E261" s="1">
        <v>0</v>
      </c>
      <c r="F261" s="1">
        <v>0</v>
      </c>
      <c r="G261" s="2">
        <f t="shared" si="0"/>
        <v>218083.92319999999</v>
      </c>
      <c r="H261" s="2">
        <f t="shared" si="1"/>
        <v>0.15999999997438863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30000</v>
      </c>
      <c r="D269" s="1">
        <f>'PR-RAS'!E273</f>
        <v>0</v>
      </c>
      <c r="E269" s="1">
        <v>0</v>
      </c>
      <c r="F269" s="1">
        <v>0</v>
      </c>
      <c r="G269" s="2">
        <f t="shared" si="8"/>
        <v>8040.0000000000009</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30000</v>
      </c>
      <c r="D270" s="1">
        <f>'PR-RAS'!E274</f>
        <v>0</v>
      </c>
      <c r="E270" s="1">
        <v>0</v>
      </c>
      <c r="F270" s="1">
        <v>0</v>
      </c>
      <c r="G270" s="2">
        <f t="shared" si="8"/>
        <v>8070.0000000000009</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70334</v>
      </c>
      <c r="D275" s="1">
        <f>'PR-RAS'!E279</f>
        <v>0</v>
      </c>
      <c r="E275" s="1">
        <v>0</v>
      </c>
      <c r="F275" s="1">
        <v>0</v>
      </c>
      <c r="G275" s="2">
        <f t="shared" si="8"/>
        <v>19271.516000000003</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70334</v>
      </c>
      <c r="D276" s="1">
        <f>'PR-RAS'!E280</f>
        <v>0</v>
      </c>
      <c r="E276" s="1">
        <v>0</v>
      </c>
      <c r="F276" s="1">
        <v>0</v>
      </c>
      <c r="G276" s="2">
        <f t="shared" si="8"/>
        <v>19341.850000000002</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2181144</v>
      </c>
      <c r="D285" s="1">
        <f>'PR-RAS'!E289</f>
        <v>2245146.89</v>
      </c>
      <c r="E285" s="1">
        <v>0</v>
      </c>
      <c r="F285" s="1">
        <v>0</v>
      </c>
      <c r="G285" s="2">
        <f t="shared" si="8"/>
        <v>1894688.3295199999</v>
      </c>
      <c r="H285" s="2">
        <f t="shared" si="9"/>
        <v>0.10999999986961484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2048383</v>
      </c>
      <c r="D286" s="1">
        <f>'PR-RAS'!E290</f>
        <v>2978069.6199999996</v>
      </c>
      <c r="E286" s="1">
        <v>0</v>
      </c>
      <c r="F286" s="1">
        <v>0</v>
      </c>
      <c r="G286" s="2">
        <f t="shared" si="8"/>
        <v>2281288.8383999998</v>
      </c>
      <c r="H286" s="2">
        <f t="shared" si="9"/>
        <v>0.38000000035390258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23632221</v>
      </c>
      <c r="D288" s="1">
        <f>'PR-RAS'!E292</f>
        <v>27974134.890000001</v>
      </c>
      <c r="E288" s="1">
        <v>0</v>
      </c>
      <c r="F288" s="1">
        <v>0</v>
      </c>
      <c r="G288" s="2">
        <f t="shared" si="8"/>
        <v>22839600.853859998</v>
      </c>
      <c r="H288" s="2">
        <f t="shared" si="9"/>
        <v>0.10999999940395355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389801</v>
      </c>
      <c r="D290" s="1">
        <f>'PR-RAS'!E294</f>
        <v>132675.53</v>
      </c>
      <c r="E290" s="1">
        <v>0</v>
      </c>
      <c r="F290" s="1">
        <v>0</v>
      </c>
      <c r="G290" s="2">
        <f t="shared" si="8"/>
        <v>189338.94534000001</v>
      </c>
      <c r="H290" s="2">
        <f t="shared" si="9"/>
        <v>0.47000000000116415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4960</v>
      </c>
      <c r="D293" s="1">
        <f>'PR-RAS'!E298</f>
        <v>2914.13</v>
      </c>
      <c r="E293" s="1">
        <v>0</v>
      </c>
      <c r="F293" s="1">
        <v>0</v>
      </c>
      <c r="G293" s="2">
        <f t="shared" si="8"/>
        <v>3150.1719199999998</v>
      </c>
      <c r="H293" s="2">
        <f t="shared" si="9"/>
        <v>0.13000000000010914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4960</v>
      </c>
      <c r="D306" s="1">
        <f>'PR-RAS'!E311</f>
        <v>2914.13</v>
      </c>
      <c r="E306" s="1">
        <v>0</v>
      </c>
      <c r="F306" s="1">
        <v>0</v>
      </c>
      <c r="G306" s="2">
        <f t="shared" si="8"/>
        <v>3290.4193</v>
      </c>
      <c r="H306" s="2">
        <f t="shared" si="9"/>
        <v>0.13000000000010914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4960</v>
      </c>
      <c r="D307" s="1">
        <f>'PR-RAS'!E312</f>
        <v>2914.13</v>
      </c>
      <c r="E307" s="1">
        <v>0</v>
      </c>
      <c r="F307" s="1">
        <v>0</v>
      </c>
      <c r="G307" s="2">
        <f t="shared" si="8"/>
        <v>3301.2075599999998</v>
      </c>
      <c r="H307" s="2">
        <f t="shared" si="9"/>
        <v>0.13000000000010914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4960</v>
      </c>
      <c r="D308" s="1">
        <f>'PR-RAS'!E313</f>
        <v>2914.13</v>
      </c>
      <c r="E308" s="1">
        <v>0</v>
      </c>
      <c r="F308" s="1">
        <v>0</v>
      </c>
      <c r="G308" s="2">
        <f t="shared" si="8"/>
        <v>3311.9958200000001</v>
      </c>
      <c r="H308" s="2">
        <f t="shared" si="9"/>
        <v>0.13000000000010914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508881</v>
      </c>
      <c r="D345" s="1">
        <f>'PR-RAS'!E350</f>
        <v>183419.68</v>
      </c>
      <c r="E345" s="1">
        <v>0</v>
      </c>
      <c r="F345" s="1">
        <v>0</v>
      </c>
      <c r="G345" s="2">
        <f t="shared" si="8"/>
        <v>301247.80383999995</v>
      </c>
      <c r="H345" s="2">
        <f t="shared" si="9"/>
        <v>0.32000000000698492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385851</v>
      </c>
      <c r="D358" s="1">
        <f>'PR-RAS'!E363</f>
        <v>61750</v>
      </c>
      <c r="E358" s="1">
        <v>0</v>
      </c>
      <c r="F358" s="1">
        <v>0</v>
      </c>
      <c r="G358" s="2">
        <f t="shared" si="8"/>
        <v>181838.307</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128821</v>
      </c>
      <c r="D359" s="1">
        <f>'PR-RAS'!E364</f>
        <v>17500</v>
      </c>
      <c r="E359" s="1">
        <v>0</v>
      </c>
      <c r="F359" s="1">
        <v>0</v>
      </c>
      <c r="G359" s="2">
        <f t="shared" si="8"/>
        <v>58647.917999999998</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128821</v>
      </c>
      <c r="D361" s="1">
        <f>'PR-RAS'!E366</f>
        <v>0</v>
      </c>
      <c r="E361" s="1">
        <v>0</v>
      </c>
      <c r="F361" s="1">
        <v>0</v>
      </c>
      <c r="G361" s="2">
        <f t="shared" si="8"/>
        <v>46375.56</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17500</v>
      </c>
      <c r="E362" s="1">
        <v>0</v>
      </c>
      <c r="F362" s="1">
        <v>0</v>
      </c>
      <c r="G362" s="2">
        <f t="shared" si="8"/>
        <v>12635</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257030</v>
      </c>
      <c r="D364" s="1">
        <f>'PR-RAS'!E369</f>
        <v>44250</v>
      </c>
      <c r="E364" s="1">
        <v>0</v>
      </c>
      <c r="F364" s="1">
        <v>0</v>
      </c>
      <c r="G364" s="2">
        <f t="shared" si="8"/>
        <v>125427.39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1548</v>
      </c>
      <c r="D365" s="1">
        <f>'PR-RAS'!E370</f>
        <v>0</v>
      </c>
      <c r="E365" s="1">
        <v>0</v>
      </c>
      <c r="F365" s="1">
        <v>0</v>
      </c>
      <c r="G365" s="2">
        <f t="shared" si="8"/>
        <v>563.47199999999998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12982</v>
      </c>
      <c r="D367" s="1">
        <f>'PR-RAS'!E372</f>
        <v>44250</v>
      </c>
      <c r="E367" s="1">
        <v>0</v>
      </c>
      <c r="F367" s="1">
        <v>0</v>
      </c>
      <c r="G367" s="2">
        <f t="shared" si="8"/>
        <v>37142.411999999997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242500</v>
      </c>
      <c r="D371" s="1">
        <f>'PR-RAS'!E376</f>
        <v>0</v>
      </c>
      <c r="E371" s="1">
        <v>0</v>
      </c>
      <c r="F371" s="1">
        <v>0</v>
      </c>
      <c r="G371" s="2">
        <f t="shared" si="8"/>
        <v>89725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123030</v>
      </c>
      <c r="D397" s="1">
        <f>'PR-RAS'!E402</f>
        <v>121669.68</v>
      </c>
      <c r="E397" s="1">
        <v>0</v>
      </c>
      <c r="F397" s="1">
        <v>0</v>
      </c>
      <c r="G397" s="2">
        <f t="shared" si="8"/>
        <v>145082.26655999999</v>
      </c>
      <c r="H397" s="2">
        <f t="shared" si="9"/>
        <v>0.32000000000698492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123030</v>
      </c>
      <c r="D398" s="1">
        <f>'PR-RAS'!E403</f>
        <v>121669.68</v>
      </c>
      <c r="E398" s="1">
        <v>0</v>
      </c>
      <c r="F398" s="1">
        <v>0</v>
      </c>
      <c r="G398" s="2">
        <f t="shared" si="8"/>
        <v>145448.63592</v>
      </c>
      <c r="H398" s="2">
        <f t="shared" si="9"/>
        <v>0.32000000000698492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503921</v>
      </c>
      <c r="D403" s="1">
        <f>'PR-RAS'!E408</f>
        <v>180505.55</v>
      </c>
      <c r="E403" s="1">
        <v>0</v>
      </c>
      <c r="F403" s="1">
        <v>0</v>
      </c>
      <c r="G403" s="2">
        <f t="shared" si="8"/>
        <v>347702.70420000004</v>
      </c>
      <c r="H403" s="2">
        <f t="shared" si="9"/>
        <v>0.45000000001164153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22777107</v>
      </c>
      <c r="D405" s="1">
        <f>'PR-RAS'!E410</f>
        <v>24073101.989999998</v>
      </c>
      <c r="E405" s="1">
        <v>0</v>
      </c>
      <c r="F405" s="1">
        <v>0</v>
      </c>
      <c r="G405" s="2">
        <f t="shared" si="8"/>
        <v>28653017.635919999</v>
      </c>
      <c r="H405" s="2">
        <f t="shared" si="9"/>
        <v>1.0000001639127731E-2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64438</v>
      </c>
      <c r="D406" s="1">
        <f>'PR-RAS'!E411</f>
        <v>68983.63</v>
      </c>
      <c r="E406" s="1">
        <v>0</v>
      </c>
      <c r="F406" s="1">
        <v>0</v>
      </c>
      <c r="G406" s="2">
        <f t="shared" si="8"/>
        <v>81974.130300000004</v>
      </c>
      <c r="H406" s="2">
        <f t="shared" si="9"/>
        <v>0.36999999999534339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4234487</v>
      </c>
      <c r="D407" s="1">
        <f>'PR-RAS'!E412</f>
        <v>5226130.6399999997</v>
      </c>
      <c r="E407" s="1">
        <v>0</v>
      </c>
      <c r="F407" s="1">
        <v>0</v>
      </c>
      <c r="G407" s="2">
        <f t="shared" si="8"/>
        <v>5962819.8016800005</v>
      </c>
      <c r="H407" s="2">
        <f t="shared" si="9"/>
        <v>0.36000000033527613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2690025</v>
      </c>
      <c r="D408" s="1">
        <f>'PR-RAS'!E413</f>
        <v>2428566.5700000003</v>
      </c>
      <c r="E408" s="1">
        <v>0</v>
      </c>
      <c r="F408" s="1">
        <v>0</v>
      </c>
      <c r="G408" s="2">
        <f t="shared" si="8"/>
        <v>3071693.3629800002</v>
      </c>
      <c r="H408" s="2">
        <f t="shared" si="9"/>
        <v>0.42999999970197678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1544462</v>
      </c>
      <c r="D409" s="1">
        <f>'PR-RAS'!E414</f>
        <v>2797564.0699999994</v>
      </c>
      <c r="E409" s="1">
        <v>0</v>
      </c>
      <c r="F409" s="1">
        <v>0</v>
      </c>
      <c r="G409" s="2">
        <f t="shared" si="8"/>
        <v>2912952.7771199993</v>
      </c>
      <c r="H409" s="2">
        <f t="shared" si="9"/>
        <v>6.9999999366700649E-2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855114</v>
      </c>
      <c r="D411" s="1">
        <f>'PR-RAS'!E416</f>
        <v>3901032.9000000022</v>
      </c>
      <c r="E411" s="1">
        <v>0</v>
      </c>
      <c r="F411" s="1">
        <v>0</v>
      </c>
      <c r="G411" s="2">
        <f t="shared" si="8"/>
        <v>3549443.7180000017</v>
      </c>
      <c r="H411" s="2">
        <f t="shared" si="9"/>
        <v>9.9999997764825821E-2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454239</v>
      </c>
      <c r="D413" s="1">
        <f>'PR-RAS'!E418</f>
        <v>201659.16</v>
      </c>
      <c r="E413" s="1">
        <v>0</v>
      </c>
      <c r="F413" s="1">
        <v>0</v>
      </c>
      <c r="G413" s="2">
        <f t="shared" si="8"/>
        <v>353313.61583999998</v>
      </c>
      <c r="H413" s="2">
        <f t="shared" si="9"/>
        <v>0.16000000000349246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558930</v>
      </c>
      <c r="D414" s="1">
        <f>'PR-RAS'!E420</f>
        <v>0</v>
      </c>
      <c r="E414" s="1">
        <v>0</v>
      </c>
      <c r="F414" s="1">
        <v>0</v>
      </c>
      <c r="G414" s="2">
        <f t="shared" si="8"/>
        <v>230838.09</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558930</v>
      </c>
      <c r="D415" s="1">
        <f>'PR-RAS'!E421</f>
        <v>0</v>
      </c>
      <c r="E415" s="1">
        <v>0</v>
      </c>
      <c r="F415" s="1">
        <v>0</v>
      </c>
      <c r="G415" s="2">
        <f t="shared" si="8"/>
        <v>231397.02</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558930</v>
      </c>
      <c r="D421" s="1">
        <f>'PR-RAS'!E427</f>
        <v>0</v>
      </c>
      <c r="E421" s="1">
        <v>0</v>
      </c>
      <c r="F421" s="1">
        <v>0</v>
      </c>
      <c r="G421" s="2">
        <f t="shared" si="8"/>
        <v>234750.6</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558930</v>
      </c>
      <c r="D422" s="1">
        <f>'PR-RAS'!E428</f>
        <v>0</v>
      </c>
      <c r="E422" s="1">
        <v>0</v>
      </c>
      <c r="F422" s="1">
        <v>0</v>
      </c>
      <c r="G422" s="2">
        <f t="shared" si="8"/>
        <v>235309.53</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201125</v>
      </c>
      <c r="D522" s="1">
        <f>'PR-RAS'!E528</f>
        <v>0</v>
      </c>
      <c r="E522" s="1">
        <v>0</v>
      </c>
      <c r="F522" s="1">
        <v>0</v>
      </c>
      <c r="G522" s="2">
        <f t="shared" ref="G522:G809" si="10">(B522/1000)*(C522*1+D522*2)</f>
        <v>104786.125</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201125</v>
      </c>
      <c r="D587" s="1">
        <f>'PR-RAS'!E593</f>
        <v>0</v>
      </c>
      <c r="E587" s="1">
        <v>0</v>
      </c>
      <c r="F587" s="1">
        <v>0</v>
      </c>
      <c r="G587" s="2">
        <f t="shared" si="10"/>
        <v>117859.25</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201125</v>
      </c>
      <c r="D606" s="1">
        <f>'PR-RAS'!E612</f>
        <v>0</v>
      </c>
      <c r="E606" s="1">
        <v>0</v>
      </c>
      <c r="F606" s="1">
        <v>0</v>
      </c>
      <c r="G606" s="2">
        <f t="shared" si="10"/>
        <v>121680.625</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201125</v>
      </c>
      <c r="D607" s="1">
        <f>'PR-RAS'!E613</f>
        <v>0</v>
      </c>
      <c r="E607" s="1">
        <v>0</v>
      </c>
      <c r="F607" s="1">
        <v>0</v>
      </c>
      <c r="G607" s="2">
        <f t="shared" si="10"/>
        <v>121881.75</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357805</v>
      </c>
      <c r="D629" s="1">
        <f>'PR-RAS'!E635</f>
        <v>0</v>
      </c>
      <c r="E629" s="1">
        <v>0</v>
      </c>
      <c r="F629" s="1">
        <v>0</v>
      </c>
      <c r="G629" s="2">
        <f t="shared" si="10"/>
        <v>224701.54</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4793417</v>
      </c>
      <c r="D633" s="1">
        <f>'PR-RAS'!E639</f>
        <v>5226130.6399999997</v>
      </c>
      <c r="E633" s="1">
        <v>0</v>
      </c>
      <c r="F633" s="1">
        <v>0</v>
      </c>
      <c r="G633" s="2">
        <f t="shared" si="10"/>
        <v>9635268.6729600001</v>
      </c>
      <c r="H633" s="2">
        <f t="shared" si="11"/>
        <v>0.36000000033527613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2891150</v>
      </c>
      <c r="D634" s="1">
        <f>'PR-RAS'!E640</f>
        <v>2428566.5700000003</v>
      </c>
      <c r="E634" s="1">
        <v>0</v>
      </c>
      <c r="F634" s="1">
        <v>0</v>
      </c>
      <c r="G634" s="2">
        <f t="shared" si="10"/>
        <v>4904663.22762</v>
      </c>
      <c r="H634" s="2">
        <f t="shared" si="11"/>
        <v>0.42999999970197678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1902267</v>
      </c>
      <c r="D635" s="1">
        <f>'PR-RAS'!E641</f>
        <v>2797564.0699999994</v>
      </c>
      <c r="E635" s="1">
        <v>0</v>
      </c>
      <c r="F635" s="1">
        <v>0</v>
      </c>
      <c r="G635" s="2">
        <f t="shared" si="10"/>
        <v>4753348.5187599994</v>
      </c>
      <c r="H635" s="2">
        <f t="shared" si="11"/>
        <v>6.9999999366700649E-2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855114</v>
      </c>
      <c r="D637" s="1">
        <f>'PR-RAS'!E643</f>
        <v>3901032.9000000022</v>
      </c>
      <c r="E637" s="1">
        <v>0</v>
      </c>
      <c r="F637" s="1">
        <v>0</v>
      </c>
      <c r="G637" s="2">
        <f t="shared" si="10"/>
        <v>5505966.3528000033</v>
      </c>
      <c r="H637" s="2">
        <f t="shared" si="11"/>
        <v>9.9999997764825821E-2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2757381</v>
      </c>
      <c r="D639" s="1">
        <f>'PR-RAS'!E645</f>
        <v>6698596.9700000016</v>
      </c>
      <c r="E639" s="1">
        <v>0</v>
      </c>
      <c r="F639" s="1">
        <v>0</v>
      </c>
      <c r="G639" s="2">
        <f t="shared" si="10"/>
        <v>10306618.811720002</v>
      </c>
      <c r="H639" s="2">
        <f t="shared" si="11"/>
        <v>2.9999998398125172E-2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807370</v>
      </c>
      <c r="D642" s="1">
        <f>'PR-RAS'!E649</f>
        <v>4003805.6</v>
      </c>
      <c r="E642" s="1">
        <v>0</v>
      </c>
      <c r="F642" s="1">
        <v>0</v>
      </c>
      <c r="G642" s="2">
        <f t="shared" si="10"/>
        <v>5650402.9491999997</v>
      </c>
      <c r="H642" s="2">
        <f t="shared" si="11"/>
        <v>0.39999999990686774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4933621</v>
      </c>
      <c r="D643" s="1">
        <f>'PR-RAS'!E650</f>
        <v>5317898.1900000004</v>
      </c>
      <c r="E643" s="1">
        <v>0</v>
      </c>
      <c r="F643" s="1">
        <v>0</v>
      </c>
      <c r="G643" s="2">
        <f t="shared" si="10"/>
        <v>9995565.9579600003</v>
      </c>
      <c r="H643" s="2">
        <f t="shared" si="11"/>
        <v>0.19000000040978193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3078338</v>
      </c>
      <c r="D644" s="1">
        <f>'PR-RAS'!E651</f>
        <v>2712431.74</v>
      </c>
      <c r="E644" s="1">
        <v>0</v>
      </c>
      <c r="F644" s="1">
        <v>0</v>
      </c>
      <c r="G644" s="2">
        <f t="shared" si="10"/>
        <v>5467558.5516400002</v>
      </c>
      <c r="H644" s="2">
        <f t="shared" si="11"/>
        <v>0.25999999977648258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2662653</v>
      </c>
      <c r="D645" s="1">
        <f>'PR-RAS'!E652</f>
        <v>6609272.0500000007</v>
      </c>
      <c r="E645" s="1">
        <v>0</v>
      </c>
      <c r="F645" s="1">
        <v>0</v>
      </c>
      <c r="G645" s="2">
        <f t="shared" si="10"/>
        <v>10227490.932400001</v>
      </c>
      <c r="H645" s="2">
        <f t="shared" si="11"/>
        <v>5.000000074505806E-2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4</v>
      </c>
      <c r="E648" s="1">
        <v>0</v>
      </c>
      <c r="F648" s="1">
        <v>0</v>
      </c>
      <c r="G648" s="2">
        <f t="shared" si="10"/>
        <v>7.7640000000000002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1985651</v>
      </c>
      <c r="D654" s="1">
        <f>'PR-RAS'!E661</f>
        <v>2033679.66</v>
      </c>
      <c r="E654" s="1">
        <v>0</v>
      </c>
      <c r="F654" s="1">
        <v>0</v>
      </c>
      <c r="G654" s="2">
        <f t="shared" si="10"/>
        <v>3952615.7389600002</v>
      </c>
      <c r="H654" s="2">
        <f t="shared" si="11"/>
        <v>0.34000000008381903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5450</v>
      </c>
      <c r="D655" s="1">
        <f>'PR-RAS'!E662</f>
        <v>300</v>
      </c>
      <c r="E655" s="1">
        <v>0</v>
      </c>
      <c r="F655" s="1">
        <v>0</v>
      </c>
      <c r="G655" s="2">
        <f t="shared" si="10"/>
        <v>3956.7000000000003</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80000</v>
      </c>
      <c r="D658" s="1">
        <f>'PR-RAS'!E665</f>
        <v>37612.5</v>
      </c>
      <c r="E658" s="1">
        <v>0</v>
      </c>
      <c r="F658" s="1">
        <v>0</v>
      </c>
      <c r="G658" s="2">
        <f t="shared" si="10"/>
        <v>101982.82500000001</v>
      </c>
      <c r="H658" s="2">
        <f t="shared" si="11"/>
        <v>0.5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83378</v>
      </c>
      <c r="D662" s="1">
        <f>'PR-RAS'!E669</f>
        <v>24531.06</v>
      </c>
      <c r="E662" s="1">
        <v>0</v>
      </c>
      <c r="F662" s="1">
        <v>0</v>
      </c>
      <c r="G662" s="2">
        <f t="shared" si="10"/>
        <v>87542.919320000001</v>
      </c>
      <c r="H662" s="2">
        <f t="shared" si="11"/>
        <v>6.0000000001309672E-2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2456</v>
      </c>
      <c r="D711" s="1">
        <f>'PR-RAS'!E718</f>
        <v>462.84</v>
      </c>
      <c r="E711" s="1">
        <v>0</v>
      </c>
      <c r="F711" s="1">
        <v>0</v>
      </c>
      <c r="G711" s="2">
        <f t="shared" si="10"/>
        <v>2400.9928</v>
      </c>
      <c r="H711" s="2">
        <f t="shared" si="11"/>
        <v>0.16000000000002501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33565</v>
      </c>
      <c r="D715" s="1">
        <f>'PR-RAS'!E722</f>
        <v>45722.64</v>
      </c>
      <c r="E715" s="1">
        <v>0</v>
      </c>
      <c r="F715" s="1">
        <v>0</v>
      </c>
      <c r="G715" s="2">
        <f t="shared" si="10"/>
        <v>89257.339919999999</v>
      </c>
      <c r="H715" s="2">
        <f t="shared" si="11"/>
        <v>0.36000000000058208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14061</v>
      </c>
      <c r="D718" s="1">
        <f>'PR-RAS'!E725</f>
        <v>20562.98</v>
      </c>
      <c r="E718" s="1">
        <v>0</v>
      </c>
      <c r="F718" s="1">
        <v>0</v>
      </c>
      <c r="G718" s="2">
        <f t="shared" si="10"/>
        <v>39569.050319999995</v>
      </c>
      <c r="H718" s="2">
        <f t="shared" si="11"/>
        <v>2.0000000000436557E-2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5530</v>
      </c>
      <c r="D719" s="1">
        <f>'PR-RAS'!E726</f>
        <v>7519.94</v>
      </c>
      <c r="E719" s="1">
        <v>0</v>
      </c>
      <c r="F719" s="1">
        <v>0</v>
      </c>
      <c r="G719" s="2">
        <f t="shared" si="10"/>
        <v>14769.173839999998</v>
      </c>
      <c r="H719" s="2">
        <f t="shared" si="11"/>
        <v>6.0000000000400178E-2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1200</v>
      </c>
      <c r="E752" s="1">
        <v>0</v>
      </c>
      <c r="F752" s="1">
        <v>0</v>
      </c>
      <c r="G752" s="2">
        <f t="shared" si="10"/>
        <v>1802.4</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27048</v>
      </c>
      <c r="D766" s="1">
        <f>'PR-RAS'!E773</f>
        <v>28729.040000000001</v>
      </c>
      <c r="E766" s="1">
        <v>0</v>
      </c>
      <c r="F766" s="1">
        <v>0</v>
      </c>
      <c r="G766" s="2">
        <f t="shared" si="10"/>
        <v>64647.1512</v>
      </c>
      <c r="H766" s="2">
        <f t="shared" si="11"/>
        <v>4.0000000000873115E-2</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20700</v>
      </c>
      <c r="D809" s="1">
        <f>'PR-RAS'!E816</f>
        <v>30882.23</v>
      </c>
      <c r="E809" s="1">
        <v>0</v>
      </c>
      <c r="F809" s="1">
        <v>0</v>
      </c>
      <c r="G809" s="2">
        <f t="shared" si="10"/>
        <v>66631.283679999993</v>
      </c>
      <c r="H809" s="2">
        <f t="shared" si="11"/>
        <v>0.22999999999956344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121600</v>
      </c>
      <c r="D812" s="1">
        <f>'PR-RAS'!E819</f>
        <v>100000</v>
      </c>
      <c r="E812" s="1">
        <v>0</v>
      </c>
      <c r="F812" s="1">
        <v>0</v>
      </c>
      <c r="G812" s="2">
        <f t="shared" si="18"/>
        <v>260817.6</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24000</v>
      </c>
      <c r="D814" s="1">
        <f>'PR-RAS'!E821</f>
        <v>27000</v>
      </c>
      <c r="E814" s="1">
        <v>0</v>
      </c>
      <c r="F814" s="1">
        <v>0</v>
      </c>
      <c r="G814" s="2">
        <f t="shared" si="18"/>
        <v>63413.999999999993</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14000</v>
      </c>
      <c r="E816" s="1">
        <v>0</v>
      </c>
      <c r="F816" s="1">
        <v>0</v>
      </c>
      <c r="G816" s="2">
        <f t="shared" si="18"/>
        <v>22820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70334</v>
      </c>
      <c r="D823" s="1">
        <f>'PR-RAS'!E830</f>
        <v>0</v>
      </c>
      <c r="E823" s="1">
        <v>0</v>
      </c>
      <c r="F823" s="1">
        <v>0</v>
      </c>
      <c r="G823" s="2">
        <f t="shared" si="18"/>
        <v>57814.547999999995</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199446.31</v>
      </c>
      <c r="D1480" s="6"/>
      <c r="E1480" s="6">
        <v>0</v>
      </c>
      <c r="F1480" s="6">
        <v>0</v>
      </c>
      <c r="G1480" s="7">
        <f t="shared" ref="G1480:G1580" si="34">B1480/1000*C1480</f>
        <v>199.44631000000001</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1780919.7799999998</v>
      </c>
      <c r="D1481" s="1">
        <v>0</v>
      </c>
      <c r="E1481" s="1">
        <v>0</v>
      </c>
      <c r="F1481" s="1">
        <v>0</v>
      </c>
      <c r="G1481" s="2">
        <f t="shared" si="34"/>
        <v>3561.8395599999994</v>
      </c>
      <c r="H1481" s="2">
        <f t="shared" si="35"/>
        <v>0.22000000020489097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1597500.0999999999</v>
      </c>
      <c r="D1483" s="1">
        <v>0</v>
      </c>
      <c r="E1483" s="1">
        <v>0</v>
      </c>
      <c r="F1483" s="1">
        <v>0</v>
      </c>
      <c r="G1483" s="2">
        <f t="shared" si="34"/>
        <v>6390.0003999999999</v>
      </c>
      <c r="H1483" s="2">
        <f t="shared" si="35"/>
        <v>9.9999999860301614E-2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257283.15</v>
      </c>
      <c r="D1484" s="1">
        <v>0</v>
      </c>
      <c r="E1484" s="1">
        <v>0</v>
      </c>
      <c r="F1484" s="1">
        <v>0</v>
      </c>
      <c r="G1484" s="2">
        <f t="shared" si="34"/>
        <v>1286.4157499999999</v>
      </c>
      <c r="H1484" s="2">
        <f t="shared" si="35"/>
        <v>0.14999999999417923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1288417.97</v>
      </c>
      <c r="D1485" s="1">
        <v>0</v>
      </c>
      <c r="E1485" s="1">
        <v>0</v>
      </c>
      <c r="F1485" s="1">
        <v>0</v>
      </c>
      <c r="G1485" s="2">
        <f t="shared" si="34"/>
        <v>7730.5078199999998</v>
      </c>
      <c r="H1485" s="2">
        <f t="shared" si="35"/>
        <v>3.0000000027939677E-2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5337.25</v>
      </c>
      <c r="D1486" s="1">
        <v>0</v>
      </c>
      <c r="E1486" s="1">
        <v>0</v>
      </c>
      <c r="F1486" s="1">
        <v>0</v>
      </c>
      <c r="G1486" s="2">
        <f t="shared" si="34"/>
        <v>37.360750000000003</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1200</v>
      </c>
      <c r="D1487" s="1">
        <v>0</v>
      </c>
      <c r="E1487" s="1">
        <v>0</v>
      </c>
      <c r="F1487" s="1">
        <v>0</v>
      </c>
      <c r="G1487" s="2">
        <f t="shared" si="34"/>
        <v>9.6</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41200</v>
      </c>
      <c r="D1489" s="1">
        <v>0</v>
      </c>
      <c r="E1489" s="1">
        <v>0</v>
      </c>
      <c r="F1489" s="1">
        <v>0</v>
      </c>
      <c r="G1489" s="2">
        <f t="shared" si="34"/>
        <v>412</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4061.73</v>
      </c>
      <c r="D1491" s="1">
        <v>0</v>
      </c>
      <c r="E1491" s="1">
        <v>0</v>
      </c>
      <c r="F1491" s="1">
        <v>0</v>
      </c>
      <c r="G1491" s="2">
        <f t="shared" si="34"/>
        <v>48.740760000000002</v>
      </c>
      <c r="H1491" s="2">
        <f t="shared" si="35"/>
        <v>0.26999999999998181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183419.68</v>
      </c>
      <c r="D1492" s="1">
        <v>0</v>
      </c>
      <c r="E1492" s="1">
        <v>0</v>
      </c>
      <c r="F1492" s="1">
        <v>0</v>
      </c>
      <c r="G1492" s="2">
        <f t="shared" si="34"/>
        <v>2384.4558399999996</v>
      </c>
      <c r="H1492" s="2">
        <f t="shared" si="35"/>
        <v>0.32000000000698492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1970599.93</v>
      </c>
      <c r="D1499" s="1">
        <v>0</v>
      </c>
      <c r="E1499" s="1">
        <v>0</v>
      </c>
      <c r="F1499" s="1">
        <v>0</v>
      </c>
      <c r="G1499" s="2">
        <f t="shared" si="34"/>
        <v>39411.998599999999</v>
      </c>
      <c r="H1499" s="2">
        <f t="shared" si="35"/>
        <v>7.000000006519258E-2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1638628.8699999999</v>
      </c>
      <c r="D1501" s="1">
        <v>0</v>
      </c>
      <c r="E1501" s="1">
        <v>0</v>
      </c>
      <c r="F1501" s="1">
        <v>0</v>
      </c>
      <c r="G1501" s="2">
        <f t="shared" si="34"/>
        <v>36049.835139999996</v>
      </c>
      <c r="H1501" s="2">
        <f t="shared" si="35"/>
        <v>0.13000000012107193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257283.15</v>
      </c>
      <c r="D1502" s="1">
        <v>0</v>
      </c>
      <c r="E1502" s="1">
        <v>0</v>
      </c>
      <c r="F1502" s="1">
        <v>0</v>
      </c>
      <c r="G1502" s="2">
        <f t="shared" si="34"/>
        <v>5917.5124500000002</v>
      </c>
      <c r="H1502" s="2">
        <f t="shared" si="35"/>
        <v>0.14999999999417923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1325546.74</v>
      </c>
      <c r="D1503" s="1">
        <v>0</v>
      </c>
      <c r="E1503" s="1">
        <v>0</v>
      </c>
      <c r="F1503" s="1">
        <v>0</v>
      </c>
      <c r="G1503" s="2">
        <f t="shared" si="34"/>
        <v>31813.121760000002</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5337.25</v>
      </c>
      <c r="D1504" s="1">
        <v>0</v>
      </c>
      <c r="E1504" s="1">
        <v>0</v>
      </c>
      <c r="F1504" s="1">
        <v>0</v>
      </c>
      <c r="G1504" s="2">
        <f t="shared" si="34"/>
        <v>133.43125000000001</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1200</v>
      </c>
      <c r="D1505" s="1">
        <v>0</v>
      </c>
      <c r="E1505" s="1">
        <v>0</v>
      </c>
      <c r="F1505" s="1">
        <v>0</v>
      </c>
      <c r="G1505" s="2">
        <f t="shared" si="34"/>
        <v>31.2</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41200</v>
      </c>
      <c r="D1507" s="1">
        <v>0</v>
      </c>
      <c r="E1507" s="1">
        <v>0</v>
      </c>
      <c r="F1507" s="1">
        <v>0</v>
      </c>
      <c r="G1507" s="2">
        <f t="shared" si="34"/>
        <v>1153.6000000000001</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8061.73</v>
      </c>
      <c r="D1509" s="1">
        <v>0</v>
      </c>
      <c r="E1509" s="1">
        <v>0</v>
      </c>
      <c r="F1509" s="1">
        <v>0</v>
      </c>
      <c r="G1509" s="2">
        <f t="shared" si="34"/>
        <v>241.85189999999997</v>
      </c>
      <c r="H1509" s="2">
        <f t="shared" si="35"/>
        <v>0.27000000000043656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331971.06</v>
      </c>
      <c r="D1510" s="1">
        <v>0</v>
      </c>
      <c r="E1510" s="1">
        <v>0</v>
      </c>
      <c r="F1510" s="1">
        <v>0</v>
      </c>
      <c r="G1510" s="2">
        <f t="shared" si="34"/>
        <v>10291.102859999999</v>
      </c>
      <c r="H1510" s="2">
        <f t="shared" si="35"/>
        <v>5.9999999997671694E-2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9766.1599999999162</v>
      </c>
      <c r="D1517" s="1">
        <v>0</v>
      </c>
      <c r="E1517" s="1">
        <v>0</v>
      </c>
      <c r="F1517" s="1">
        <v>0</v>
      </c>
      <c r="G1517" s="2">
        <f t="shared" si="34"/>
        <v>371.11407999999682</v>
      </c>
      <c r="H1517" s="2">
        <f t="shared" si="35"/>
        <v>0.15999999991618097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3214.28</v>
      </c>
      <c r="D1518" s="1">
        <v>0</v>
      </c>
      <c r="E1518" s="1">
        <v>0</v>
      </c>
      <c r="F1518" s="1">
        <v>0</v>
      </c>
      <c r="G1518" s="2">
        <f t="shared" si="34"/>
        <v>125.35692</v>
      </c>
      <c r="H1518" s="2">
        <f t="shared" si="35"/>
        <v>0.28000000000020009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3214.28</v>
      </c>
      <c r="D1524" s="1">
        <v>0</v>
      </c>
      <c r="E1524" s="1">
        <v>0</v>
      </c>
      <c r="F1524" s="1">
        <v>0</v>
      </c>
      <c r="G1524" s="2">
        <f t="shared" si="34"/>
        <v>144.64260000000002</v>
      </c>
      <c r="H1524" s="2">
        <f t="shared" si="35"/>
        <v>0.28000000000020009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3214.28</v>
      </c>
      <c r="D1530" s="1">
        <v>0</v>
      </c>
      <c r="E1530" s="1">
        <v>0</v>
      </c>
      <c r="F1530" s="1">
        <v>0</v>
      </c>
      <c r="G1530" s="2">
        <f t="shared" si="34"/>
        <v>163.92828</v>
      </c>
      <c r="H1530" s="2">
        <f t="shared" si="35"/>
        <v>0.28000000000020009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3214.28</v>
      </c>
      <c r="D1531" s="1">
        <v>0</v>
      </c>
      <c r="E1531" s="1">
        <v>0</v>
      </c>
      <c r="F1531" s="1">
        <v>0</v>
      </c>
      <c r="G1531" s="2">
        <f t="shared" si="34"/>
        <v>167.14256</v>
      </c>
      <c r="H1531" s="2">
        <f t="shared" si="35"/>
        <v>0.28000000000020009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6551.88</v>
      </c>
      <c r="D1576" s="1">
        <v>0</v>
      </c>
      <c r="E1576" s="1">
        <v>0</v>
      </c>
      <c r="F1576" s="1">
        <v>0</v>
      </c>
      <c r="G1576" s="2">
        <f t="shared" si="34"/>
        <v>635.53236000000004</v>
      </c>
      <c r="H1576" s="2">
        <f t="shared" si="35"/>
        <v>0.11999999999989086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6551.88</v>
      </c>
      <c r="D1578" s="1">
        <v>0</v>
      </c>
      <c r="E1578" s="1">
        <v>0</v>
      </c>
      <c r="F1578" s="1">
        <v>0</v>
      </c>
      <c r="G1578" s="2">
        <f t="shared" si="34"/>
        <v>648.63612000000001</v>
      </c>
      <c r="H1578" s="2">
        <f t="shared" si="35"/>
        <v>0.11999999999989086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3299</v>
      </c>
      <c r="B1" s="389"/>
      <c r="C1" s="389"/>
      <c r="D1" s="322"/>
    </row>
    <row r="2" spans="1:17" ht="33" customHeight="1" x14ac:dyDescent="0.2">
      <c r="A2" s="390" t="s">
        <v>3300</v>
      </c>
      <c r="B2" s="391"/>
      <c r="C2" s="386"/>
      <c r="D2" s="4"/>
      <c r="E2" s="4"/>
      <c r="F2" s="4"/>
      <c r="G2" s="4"/>
      <c r="H2" s="4"/>
      <c r="I2" s="4"/>
      <c r="J2" s="4"/>
      <c r="K2" s="4"/>
      <c r="L2" s="4"/>
      <c r="M2" s="4"/>
      <c r="N2" s="4"/>
      <c r="O2" s="4"/>
      <c r="P2" s="4"/>
      <c r="Q2" s="4"/>
    </row>
    <row r="3" spans="1:17" ht="18.75" customHeight="1" x14ac:dyDescent="0.2">
      <c r="A3" s="43" t="s">
        <v>3301</v>
      </c>
      <c r="B3" s="392" t="s">
        <v>3302</v>
      </c>
      <c r="C3" s="386"/>
      <c r="D3" s="4"/>
      <c r="E3" s="4"/>
      <c r="F3" s="4"/>
      <c r="G3" s="4"/>
      <c r="H3" s="4"/>
      <c r="I3" s="4"/>
      <c r="J3" s="4"/>
      <c r="K3" s="4"/>
      <c r="L3" s="4"/>
      <c r="M3" s="4"/>
      <c r="N3" s="4"/>
      <c r="O3" s="4"/>
      <c r="P3" s="4"/>
      <c r="Q3" s="4"/>
    </row>
    <row r="4" spans="1:17" ht="37.5" hidden="1" customHeight="1" x14ac:dyDescent="0.2">
      <c r="A4" s="44" t="s">
        <v>3303</v>
      </c>
      <c r="B4" s="385" t="s">
        <v>3304</v>
      </c>
      <c r="C4" s="386"/>
      <c r="D4" s="4"/>
      <c r="E4" s="4"/>
      <c r="F4" s="4"/>
      <c r="G4" s="4"/>
      <c r="H4" s="4"/>
      <c r="I4" s="4"/>
      <c r="J4" s="4"/>
      <c r="K4" s="4"/>
      <c r="L4" s="4"/>
      <c r="M4" s="4"/>
      <c r="N4" s="4"/>
      <c r="O4" s="4"/>
      <c r="P4" s="4"/>
      <c r="Q4" s="4"/>
    </row>
    <row r="5" spans="1:17" ht="48" hidden="1" customHeight="1" x14ac:dyDescent="0.2">
      <c r="A5" s="44" t="s">
        <v>3303</v>
      </c>
      <c r="B5" s="385" t="s">
        <v>3305</v>
      </c>
      <c r="C5" s="386"/>
      <c r="D5" s="4"/>
      <c r="E5" s="4"/>
      <c r="F5" s="4"/>
      <c r="G5" s="4"/>
      <c r="H5" s="4"/>
      <c r="I5" s="4"/>
      <c r="J5" s="4"/>
      <c r="K5" s="4"/>
      <c r="L5" s="4"/>
      <c r="M5" s="4"/>
      <c r="N5" s="4"/>
      <c r="O5" s="4"/>
      <c r="P5" s="4"/>
      <c r="Q5" s="4"/>
    </row>
    <row r="6" spans="1:17" ht="59.25" hidden="1" customHeight="1" x14ac:dyDescent="0.2">
      <c r="A6" s="44" t="s">
        <v>3303</v>
      </c>
      <c r="B6" s="385" t="s">
        <v>3306</v>
      </c>
      <c r="C6" s="386"/>
      <c r="D6" s="4"/>
      <c r="E6" s="4"/>
      <c r="F6" s="4"/>
      <c r="G6" s="4"/>
      <c r="H6" s="4"/>
      <c r="I6" s="4"/>
      <c r="J6" s="4"/>
      <c r="K6" s="4"/>
      <c r="L6" s="4"/>
      <c r="M6" s="4"/>
      <c r="N6" s="4"/>
      <c r="O6" s="4"/>
      <c r="P6" s="4"/>
      <c r="Q6" s="4"/>
    </row>
    <row r="7" spans="1:17" ht="48" hidden="1" customHeight="1" x14ac:dyDescent="0.2">
      <c r="A7" s="44" t="s">
        <v>3307</v>
      </c>
      <c r="B7" s="385" t="s">
        <v>3308</v>
      </c>
      <c r="C7" s="386"/>
      <c r="D7" s="4"/>
      <c r="E7" s="4"/>
      <c r="F7" s="4"/>
      <c r="G7" s="4"/>
      <c r="H7" s="4"/>
      <c r="I7" s="4"/>
      <c r="J7" s="4"/>
      <c r="K7" s="4"/>
      <c r="L7" s="4"/>
      <c r="M7" s="4"/>
      <c r="N7" s="4"/>
      <c r="O7" s="4"/>
      <c r="P7" s="4"/>
      <c r="Q7" s="4"/>
    </row>
    <row r="8" spans="1:17" ht="41.25" hidden="1" customHeight="1" x14ac:dyDescent="0.2">
      <c r="A8" s="44" t="s">
        <v>3309</v>
      </c>
      <c r="B8" s="385" t="s">
        <v>3310</v>
      </c>
      <c r="C8" s="386"/>
      <c r="D8" s="4"/>
      <c r="E8" s="4"/>
      <c r="F8" s="4"/>
      <c r="G8" s="4"/>
      <c r="H8" s="4"/>
      <c r="I8" s="4"/>
      <c r="J8" s="4"/>
      <c r="K8" s="4"/>
      <c r="L8" s="4"/>
      <c r="M8" s="4"/>
      <c r="N8" s="4"/>
      <c r="O8" s="4"/>
      <c r="P8" s="4"/>
      <c r="Q8" s="4"/>
    </row>
    <row r="9" spans="1:17" ht="59.25" hidden="1" customHeight="1" x14ac:dyDescent="0.2">
      <c r="A9" s="44" t="s">
        <v>3311</v>
      </c>
      <c r="B9" s="385" t="s">
        <v>3312</v>
      </c>
      <c r="C9" s="386"/>
      <c r="D9" s="4"/>
      <c r="E9" s="4"/>
      <c r="F9" s="4"/>
      <c r="G9" s="4"/>
      <c r="H9" s="4"/>
      <c r="I9" s="4"/>
      <c r="J9" s="4"/>
      <c r="K9" s="4"/>
      <c r="L9" s="4"/>
      <c r="M9" s="4"/>
      <c r="N9" s="4"/>
      <c r="O9" s="4"/>
      <c r="P9" s="4"/>
      <c r="Q9" s="4"/>
    </row>
    <row r="10" spans="1:17" ht="61.5" hidden="1" customHeight="1" x14ac:dyDescent="0.2">
      <c r="A10" s="44" t="s">
        <v>3311</v>
      </c>
      <c r="B10" s="385" t="s">
        <v>3313</v>
      </c>
      <c r="C10" s="386"/>
      <c r="D10" s="4"/>
      <c r="E10" s="4"/>
      <c r="F10" s="4"/>
      <c r="G10" s="4"/>
      <c r="H10" s="4"/>
      <c r="I10" s="4"/>
      <c r="J10" s="4"/>
      <c r="K10" s="4"/>
      <c r="L10" s="4"/>
      <c r="M10" s="4"/>
      <c r="N10" s="4"/>
      <c r="O10" s="4"/>
      <c r="P10" s="4"/>
      <c r="Q10" s="4"/>
    </row>
    <row r="11" spans="1:17" ht="43.5" hidden="1" customHeight="1" x14ac:dyDescent="0.2">
      <c r="A11" s="44" t="s">
        <v>3311</v>
      </c>
      <c r="B11" s="385" t="s">
        <v>3314</v>
      </c>
      <c r="C11" s="386"/>
      <c r="D11" s="4"/>
      <c r="E11" s="4"/>
      <c r="F11" s="4"/>
      <c r="G11" s="4"/>
      <c r="H11" s="4"/>
      <c r="I11" s="4"/>
      <c r="J11" s="4"/>
      <c r="K11" s="4"/>
      <c r="L11" s="4"/>
      <c r="M11" s="4"/>
      <c r="N11" s="4"/>
      <c r="O11" s="4"/>
      <c r="P11" s="4"/>
      <c r="Q11" s="4"/>
    </row>
    <row r="12" spans="1:17" ht="27.75" hidden="1" customHeight="1" x14ac:dyDescent="0.2">
      <c r="A12" s="44" t="s">
        <v>3315</v>
      </c>
      <c r="B12" s="385" t="s">
        <v>3316</v>
      </c>
      <c r="C12" s="386"/>
      <c r="D12" s="4"/>
      <c r="E12" s="4"/>
      <c r="F12" s="4"/>
      <c r="G12" s="4"/>
      <c r="H12" s="4"/>
      <c r="I12" s="4"/>
      <c r="J12" s="4"/>
      <c r="K12" s="4"/>
      <c r="L12" s="4"/>
      <c r="M12" s="4"/>
      <c r="N12" s="4"/>
      <c r="O12" s="4"/>
      <c r="P12" s="4"/>
      <c r="Q12" s="4"/>
    </row>
    <row r="13" spans="1:17" ht="27.75" hidden="1" customHeight="1" x14ac:dyDescent="0.2">
      <c r="A13" s="44" t="s">
        <v>3317</v>
      </c>
      <c r="B13" s="385" t="s">
        <v>3318</v>
      </c>
      <c r="C13" s="386"/>
      <c r="D13" s="4"/>
      <c r="E13" s="4"/>
      <c r="F13" s="4"/>
      <c r="G13" s="4"/>
      <c r="H13" s="4"/>
      <c r="I13" s="4"/>
      <c r="J13" s="4"/>
      <c r="K13" s="4"/>
      <c r="L13" s="4"/>
      <c r="M13" s="4"/>
      <c r="N13" s="4"/>
      <c r="O13" s="4"/>
      <c r="P13" s="4"/>
      <c r="Q13" s="4"/>
    </row>
    <row r="14" spans="1:17" ht="45.75" hidden="1" customHeight="1" x14ac:dyDescent="0.2">
      <c r="A14" s="44" t="s">
        <v>3319</v>
      </c>
      <c r="B14" s="385" t="s">
        <v>3320</v>
      </c>
      <c r="C14" s="386"/>
      <c r="D14" s="4"/>
      <c r="E14" s="4"/>
      <c r="F14" s="4"/>
      <c r="G14" s="4"/>
      <c r="H14" s="4"/>
      <c r="I14" s="4"/>
      <c r="J14" s="4"/>
      <c r="K14" s="4"/>
      <c r="L14" s="4"/>
      <c r="M14" s="4"/>
      <c r="N14" s="4"/>
      <c r="O14" s="4"/>
      <c r="P14" s="4"/>
      <c r="Q14" s="4"/>
    </row>
    <row r="15" spans="1:17" ht="45.75" hidden="1" customHeight="1" x14ac:dyDescent="0.2">
      <c r="A15" s="44" t="s">
        <v>3321</v>
      </c>
      <c r="B15" s="385" t="s">
        <v>3322</v>
      </c>
      <c r="C15" s="386"/>
      <c r="D15" s="4"/>
      <c r="E15" s="4"/>
      <c r="F15" s="4"/>
      <c r="G15" s="4"/>
      <c r="H15" s="4"/>
      <c r="I15" s="4"/>
      <c r="J15" s="4"/>
      <c r="K15" s="4"/>
      <c r="L15" s="4"/>
      <c r="M15" s="4"/>
      <c r="N15" s="4"/>
      <c r="O15" s="4"/>
      <c r="P15" s="4"/>
      <c r="Q15" s="4"/>
    </row>
    <row r="16" spans="1:17" ht="51" hidden="1" customHeight="1" x14ac:dyDescent="0.2">
      <c r="A16" s="44" t="s">
        <v>3323</v>
      </c>
      <c r="B16" s="385" t="s">
        <v>3324</v>
      </c>
      <c r="C16" s="386"/>
      <c r="D16" s="4"/>
      <c r="E16" s="4"/>
      <c r="F16" s="4"/>
      <c r="G16" s="4"/>
      <c r="H16" s="4"/>
      <c r="I16" s="4"/>
      <c r="J16" s="4"/>
      <c r="K16" s="4"/>
      <c r="L16" s="4"/>
      <c r="M16" s="4"/>
      <c r="N16" s="4"/>
      <c r="O16" s="4"/>
      <c r="P16" s="4"/>
      <c r="Q16" s="4"/>
    </row>
    <row r="17" spans="1:17" ht="27.75" hidden="1" customHeight="1" x14ac:dyDescent="0.2">
      <c r="A17" s="44" t="s">
        <v>3325</v>
      </c>
      <c r="B17" s="385" t="s">
        <v>3326</v>
      </c>
      <c r="C17" s="386"/>
      <c r="D17" s="4"/>
      <c r="E17" s="4"/>
      <c r="F17" s="4"/>
      <c r="G17" s="4"/>
      <c r="H17" s="4"/>
      <c r="I17" s="4"/>
      <c r="J17" s="4"/>
      <c r="K17" s="4"/>
      <c r="L17" s="4"/>
      <c r="M17" s="4"/>
      <c r="N17" s="4"/>
      <c r="O17" s="4"/>
      <c r="P17" s="4"/>
      <c r="Q17" s="4"/>
    </row>
    <row r="18" spans="1:17" ht="27.75" hidden="1" customHeight="1" x14ac:dyDescent="0.2">
      <c r="A18" s="44" t="s">
        <v>3327</v>
      </c>
      <c r="B18" s="385" t="s">
        <v>3328</v>
      </c>
      <c r="C18" s="386"/>
      <c r="D18" s="4"/>
      <c r="E18" s="4"/>
      <c r="F18" s="4"/>
      <c r="G18" s="4"/>
      <c r="H18" s="4"/>
      <c r="I18" s="4"/>
      <c r="J18" s="4"/>
      <c r="K18" s="4"/>
      <c r="L18" s="4"/>
      <c r="M18" s="4"/>
      <c r="N18" s="4"/>
      <c r="O18" s="4"/>
      <c r="P18" s="4"/>
      <c r="Q18" s="4"/>
    </row>
    <row r="19" spans="1:17" ht="45" hidden="1" customHeight="1" x14ac:dyDescent="0.2">
      <c r="A19" s="44" t="s">
        <v>3327</v>
      </c>
      <c r="B19" s="385" t="s">
        <v>3329</v>
      </c>
      <c r="C19" s="386"/>
      <c r="D19" s="4"/>
      <c r="E19" s="4"/>
      <c r="F19" s="4"/>
      <c r="G19" s="4"/>
      <c r="H19" s="4"/>
      <c r="I19" s="4"/>
      <c r="J19" s="4"/>
      <c r="K19" s="4"/>
      <c r="L19" s="4"/>
      <c r="M19" s="4"/>
      <c r="N19" s="4"/>
      <c r="O19" s="4"/>
      <c r="P19" s="4"/>
      <c r="Q19" s="4"/>
    </row>
    <row r="20" spans="1:17" ht="45" hidden="1" customHeight="1" x14ac:dyDescent="0.2">
      <c r="A20" s="44" t="s">
        <v>3330</v>
      </c>
      <c r="B20" s="385" t="s">
        <v>3331</v>
      </c>
      <c r="C20" s="386"/>
      <c r="D20" s="4"/>
      <c r="E20" s="4"/>
      <c r="F20" s="4"/>
      <c r="G20" s="4"/>
      <c r="H20" s="4"/>
      <c r="I20" s="4"/>
      <c r="J20" s="4"/>
      <c r="K20" s="4"/>
      <c r="L20" s="4"/>
      <c r="M20" s="4"/>
      <c r="N20" s="4"/>
      <c r="O20" s="4"/>
      <c r="P20" s="4"/>
      <c r="Q20" s="4"/>
    </row>
    <row r="21" spans="1:17" ht="30" hidden="1" customHeight="1" x14ac:dyDescent="0.2">
      <c r="A21" s="44" t="s">
        <v>3332</v>
      </c>
      <c r="B21" s="385" t="s">
        <v>3333</v>
      </c>
      <c r="C21" s="386"/>
      <c r="D21" s="4"/>
      <c r="E21" s="4"/>
      <c r="F21" s="4"/>
      <c r="G21" s="4"/>
      <c r="H21" s="4"/>
      <c r="I21" s="4"/>
      <c r="J21" s="4"/>
      <c r="K21" s="4"/>
      <c r="L21" s="4"/>
      <c r="M21" s="4"/>
      <c r="N21" s="4"/>
      <c r="O21" s="4"/>
      <c r="P21" s="4"/>
      <c r="Q21" s="4"/>
    </row>
    <row r="22" spans="1:17" ht="30" hidden="1" customHeight="1" x14ac:dyDescent="0.2">
      <c r="A22" s="44" t="s">
        <v>3334</v>
      </c>
      <c r="B22" s="385" t="s">
        <v>3335</v>
      </c>
      <c r="C22" s="386"/>
      <c r="D22" s="4"/>
      <c r="E22" s="4"/>
      <c r="F22" s="4"/>
      <c r="G22" s="4"/>
      <c r="H22" s="4"/>
      <c r="I22" s="4"/>
      <c r="J22" s="4"/>
      <c r="K22" s="4"/>
      <c r="L22" s="4"/>
      <c r="M22" s="4"/>
      <c r="N22" s="4"/>
      <c r="O22" s="4"/>
      <c r="P22" s="4"/>
      <c r="Q22" s="4"/>
    </row>
    <row r="23" spans="1:17" ht="30" hidden="1" customHeight="1" x14ac:dyDescent="0.2">
      <c r="A23" s="44" t="s">
        <v>3336</v>
      </c>
      <c r="B23" s="385" t="s">
        <v>3337</v>
      </c>
      <c r="C23" s="386"/>
      <c r="D23" s="4"/>
      <c r="E23" s="4"/>
      <c r="F23" s="4"/>
      <c r="G23" s="4"/>
      <c r="H23" s="4"/>
      <c r="I23" s="4"/>
      <c r="J23" s="4"/>
      <c r="K23" s="4"/>
      <c r="L23" s="4"/>
      <c r="M23" s="4"/>
      <c r="N23" s="4"/>
      <c r="O23" s="4"/>
      <c r="P23" s="4"/>
      <c r="Q23" s="4"/>
    </row>
    <row r="24" spans="1:17" ht="30" hidden="1" customHeight="1" x14ac:dyDescent="0.2">
      <c r="A24" s="44" t="s">
        <v>3338</v>
      </c>
      <c r="B24" s="385" t="s">
        <v>3339</v>
      </c>
      <c r="C24" s="386"/>
      <c r="D24" s="4"/>
      <c r="E24" s="4"/>
      <c r="F24" s="4"/>
      <c r="G24" s="4"/>
      <c r="H24" s="4"/>
      <c r="I24" s="4"/>
      <c r="J24" s="4"/>
      <c r="K24" s="4"/>
      <c r="L24" s="4"/>
      <c r="M24" s="4"/>
      <c r="N24" s="4"/>
      <c r="O24" s="4"/>
      <c r="P24" s="4"/>
      <c r="Q24" s="4"/>
    </row>
    <row r="25" spans="1:17" ht="30" hidden="1" customHeight="1" x14ac:dyDescent="0.2">
      <c r="A25" s="44" t="s">
        <v>3340</v>
      </c>
      <c r="B25" s="385" t="s">
        <v>3341</v>
      </c>
      <c r="C25" s="386"/>
      <c r="D25" s="4"/>
      <c r="E25" s="4"/>
      <c r="F25" s="4"/>
      <c r="G25" s="4"/>
      <c r="H25" s="4"/>
      <c r="I25" s="4"/>
      <c r="J25" s="4"/>
      <c r="K25" s="4"/>
      <c r="L25" s="4"/>
      <c r="M25" s="4"/>
      <c r="N25" s="4"/>
      <c r="O25" s="4"/>
      <c r="P25" s="4"/>
      <c r="Q25" s="4"/>
    </row>
    <row r="26" spans="1:17" ht="30" hidden="1" customHeight="1" x14ac:dyDescent="0.2">
      <c r="A26" s="44" t="s">
        <v>3342</v>
      </c>
      <c r="B26" s="385" t="s">
        <v>3343</v>
      </c>
      <c r="C26" s="386"/>
      <c r="D26" s="4"/>
      <c r="E26" s="4"/>
      <c r="F26" s="4"/>
      <c r="G26" s="4"/>
      <c r="H26" s="4"/>
      <c r="I26" s="4"/>
      <c r="J26" s="4"/>
      <c r="K26" s="4"/>
      <c r="L26" s="4"/>
      <c r="M26" s="4"/>
      <c r="N26" s="4"/>
      <c r="O26" s="4"/>
      <c r="P26" s="4"/>
      <c r="Q26" s="4"/>
    </row>
    <row r="27" spans="1:17" ht="70.5" hidden="1" customHeight="1" x14ac:dyDescent="0.2">
      <c r="A27" s="44" t="s">
        <v>3344</v>
      </c>
      <c r="B27" s="385" t="s">
        <v>3345</v>
      </c>
      <c r="C27" s="386"/>
      <c r="D27" s="4"/>
      <c r="E27" s="4"/>
      <c r="F27" s="4"/>
      <c r="G27" s="4"/>
      <c r="H27" s="4"/>
      <c r="I27" s="4"/>
      <c r="J27" s="4"/>
      <c r="K27" s="4"/>
      <c r="L27" s="4"/>
      <c r="M27" s="4"/>
      <c r="N27" s="4"/>
      <c r="O27" s="4"/>
      <c r="P27" s="4"/>
      <c r="Q27" s="4"/>
    </row>
    <row r="28" spans="1:17" ht="48" hidden="1" customHeight="1" x14ac:dyDescent="0.2">
      <c r="A28" s="44" t="s">
        <v>3346</v>
      </c>
      <c r="B28" s="385" t="s">
        <v>3347</v>
      </c>
      <c r="C28" s="386"/>
      <c r="D28" s="4"/>
      <c r="E28" s="4"/>
      <c r="F28" s="4"/>
      <c r="G28" s="4"/>
      <c r="H28" s="4"/>
      <c r="I28" s="4"/>
      <c r="J28" s="4"/>
      <c r="K28" s="4"/>
      <c r="L28" s="4"/>
      <c r="M28" s="4"/>
      <c r="N28" s="4"/>
      <c r="O28" s="4"/>
      <c r="P28" s="4"/>
      <c r="Q28" s="4"/>
    </row>
    <row r="29" spans="1:17" ht="100.5" hidden="1" customHeight="1" x14ac:dyDescent="0.2">
      <c r="A29" s="44" t="s">
        <v>3348</v>
      </c>
      <c r="B29" s="385" t="s">
        <v>3349</v>
      </c>
      <c r="C29" s="386"/>
      <c r="D29" s="4"/>
      <c r="E29" s="4"/>
      <c r="F29" s="4"/>
      <c r="G29" s="4"/>
      <c r="H29" s="4"/>
      <c r="I29" s="4"/>
      <c r="J29" s="4"/>
      <c r="K29" s="4"/>
      <c r="L29" s="4"/>
      <c r="M29" s="4"/>
      <c r="N29" s="4"/>
      <c r="O29" s="4"/>
      <c r="P29" s="4"/>
      <c r="Q29" s="4"/>
    </row>
    <row r="30" spans="1:17" ht="45" hidden="1" customHeight="1" x14ac:dyDescent="0.2">
      <c r="A30" s="44" t="s">
        <v>3350</v>
      </c>
      <c r="B30" s="385" t="s">
        <v>3351</v>
      </c>
      <c r="C30" s="386"/>
      <c r="D30" s="4"/>
      <c r="E30" s="4"/>
      <c r="F30" s="4"/>
      <c r="G30" s="4"/>
      <c r="H30" s="4"/>
      <c r="I30" s="4"/>
      <c r="J30" s="4"/>
      <c r="K30" s="4"/>
      <c r="L30" s="4"/>
      <c r="M30" s="4"/>
      <c r="N30" s="4"/>
      <c r="O30" s="4"/>
      <c r="P30" s="4"/>
      <c r="Q30" s="4"/>
    </row>
    <row r="31" spans="1:17" ht="45" hidden="1" customHeight="1" x14ac:dyDescent="0.2">
      <c r="A31" s="44" t="s">
        <v>3352</v>
      </c>
      <c r="B31" s="385" t="s">
        <v>3353</v>
      </c>
      <c r="C31" s="386"/>
      <c r="D31" s="4"/>
      <c r="E31" s="4"/>
      <c r="F31" s="4"/>
      <c r="G31" s="4"/>
      <c r="H31" s="4"/>
      <c r="I31" s="4"/>
      <c r="J31" s="4"/>
      <c r="K31" s="4"/>
      <c r="L31" s="4"/>
      <c r="M31" s="4"/>
      <c r="N31" s="4"/>
      <c r="O31" s="4"/>
      <c r="P31" s="4"/>
      <c r="Q31" s="4"/>
    </row>
    <row r="32" spans="1:17" ht="45" hidden="1" customHeight="1" x14ac:dyDescent="0.2">
      <c r="A32" s="44" t="s">
        <v>3354</v>
      </c>
      <c r="B32" s="385" t="s">
        <v>3355</v>
      </c>
      <c r="C32" s="386"/>
      <c r="D32" s="4"/>
      <c r="E32" s="4"/>
      <c r="F32" s="4"/>
      <c r="G32" s="4"/>
      <c r="H32" s="4"/>
      <c r="I32" s="4"/>
      <c r="J32" s="4"/>
      <c r="K32" s="4"/>
      <c r="L32" s="4"/>
      <c r="M32" s="4"/>
      <c r="N32" s="4"/>
      <c r="O32" s="4"/>
      <c r="P32" s="4"/>
      <c r="Q32" s="4"/>
    </row>
    <row r="33" spans="1:21" ht="72" hidden="1" customHeight="1" x14ac:dyDescent="0.2">
      <c r="A33" s="44" t="s">
        <v>3356</v>
      </c>
      <c r="B33" s="385" t="s">
        <v>3357</v>
      </c>
      <c r="C33" s="386"/>
      <c r="D33" s="4"/>
      <c r="E33" s="4"/>
      <c r="F33" s="4"/>
      <c r="G33" s="4"/>
      <c r="H33" s="4"/>
      <c r="I33" s="4"/>
      <c r="J33" s="4"/>
      <c r="K33" s="4"/>
      <c r="L33" s="4"/>
      <c r="M33" s="4"/>
      <c r="N33" s="4"/>
      <c r="O33" s="4"/>
      <c r="P33" s="4"/>
      <c r="Q33" s="4"/>
    </row>
    <row r="34" spans="1:21" ht="79.5" hidden="1" customHeight="1" x14ac:dyDescent="0.2">
      <c r="A34" s="44" t="s">
        <v>3358</v>
      </c>
      <c r="B34" s="385" t="s">
        <v>3359</v>
      </c>
      <c r="C34" s="386"/>
      <c r="D34" s="4"/>
      <c r="E34" s="4"/>
      <c r="F34" s="4"/>
      <c r="G34" s="4"/>
      <c r="H34" s="4"/>
      <c r="I34" s="4"/>
      <c r="J34" s="4"/>
      <c r="K34" s="4"/>
      <c r="L34" s="4"/>
      <c r="M34" s="4"/>
      <c r="N34" s="4"/>
      <c r="O34" s="4"/>
      <c r="P34" s="4"/>
      <c r="Q34" s="4"/>
    </row>
    <row r="35" spans="1:21" ht="70.5" hidden="1" customHeight="1" x14ac:dyDescent="0.2">
      <c r="A35" s="44" t="s">
        <v>3360</v>
      </c>
      <c r="B35" s="385" t="s">
        <v>3361</v>
      </c>
      <c r="C35" s="386"/>
      <c r="D35" s="4"/>
      <c r="E35" s="4"/>
      <c r="F35" s="4"/>
      <c r="G35" s="4"/>
      <c r="H35" s="4"/>
      <c r="I35" s="4"/>
      <c r="J35" s="4"/>
      <c r="K35" s="4"/>
      <c r="L35" s="4"/>
      <c r="M35" s="4"/>
      <c r="N35" s="4"/>
      <c r="O35" s="4"/>
      <c r="P35" s="4"/>
      <c r="Q35" s="4"/>
    </row>
    <row r="36" spans="1:21" ht="45.75" hidden="1" customHeight="1" x14ac:dyDescent="0.2">
      <c r="A36" s="44" t="s">
        <v>3362</v>
      </c>
      <c r="B36" s="385" t="s">
        <v>3363</v>
      </c>
      <c r="C36" s="386"/>
      <c r="D36" s="4"/>
      <c r="E36" s="4"/>
      <c r="F36" s="4"/>
      <c r="G36" s="4"/>
      <c r="H36" s="4"/>
      <c r="I36" s="4"/>
      <c r="J36" s="4"/>
      <c r="K36" s="4"/>
      <c r="L36" s="4"/>
      <c r="M36" s="4"/>
      <c r="N36" s="4"/>
      <c r="O36" s="4"/>
      <c r="P36" s="4"/>
      <c r="Q36" s="4"/>
    </row>
    <row r="37" spans="1:21" ht="54.75" hidden="1" customHeight="1" x14ac:dyDescent="0.2">
      <c r="A37" s="44" t="s">
        <v>3364</v>
      </c>
      <c r="B37" s="385" t="s">
        <v>3365</v>
      </c>
      <c r="C37" s="386"/>
      <c r="D37" s="4"/>
      <c r="E37" s="4"/>
      <c r="F37" s="4"/>
      <c r="G37" s="4"/>
      <c r="H37" s="4"/>
      <c r="I37" s="4"/>
      <c r="J37" s="4"/>
      <c r="K37" s="4"/>
      <c r="L37" s="4"/>
      <c r="M37" s="4"/>
      <c r="N37" s="4"/>
      <c r="O37" s="4"/>
      <c r="P37" s="4"/>
      <c r="Q37" s="4"/>
    </row>
    <row r="38" spans="1:21" ht="37.5" hidden="1" customHeight="1" x14ac:dyDescent="0.2">
      <c r="A38" s="44" t="s">
        <v>3366</v>
      </c>
      <c r="B38" s="385" t="s">
        <v>3367</v>
      </c>
      <c r="C38" s="386"/>
      <c r="D38" s="4"/>
      <c r="E38" s="4"/>
      <c r="F38" s="4"/>
      <c r="G38" s="4"/>
      <c r="H38" s="4"/>
      <c r="I38" s="4"/>
      <c r="J38" s="4"/>
      <c r="K38" s="4"/>
      <c r="L38" s="4"/>
      <c r="M38" s="4"/>
      <c r="N38" s="4"/>
      <c r="O38" s="4"/>
      <c r="P38" s="4"/>
      <c r="Q38" s="4"/>
    </row>
    <row r="39" spans="1:21" ht="61.5" hidden="1" customHeight="1" x14ac:dyDescent="0.2">
      <c r="A39" s="44" t="s">
        <v>3368</v>
      </c>
      <c r="B39" s="385" t="s">
        <v>3369</v>
      </c>
      <c r="C39" s="386"/>
      <c r="D39" s="4"/>
      <c r="E39" s="4"/>
      <c r="F39" s="4"/>
      <c r="G39" s="4"/>
      <c r="H39" s="4"/>
      <c r="I39" s="4"/>
      <c r="J39" s="4"/>
      <c r="K39" s="4"/>
      <c r="L39" s="4"/>
      <c r="M39" s="4"/>
      <c r="N39" s="4"/>
      <c r="O39" s="4"/>
      <c r="P39" s="4"/>
      <c r="Q39" s="4"/>
    </row>
    <row r="40" spans="1:21" ht="53.25" hidden="1" customHeight="1" x14ac:dyDescent="0.2">
      <c r="A40" s="44" t="s">
        <v>3370</v>
      </c>
      <c r="B40" s="385" t="s">
        <v>3371</v>
      </c>
      <c r="C40" s="386"/>
      <c r="D40" s="4"/>
      <c r="E40" s="4"/>
      <c r="F40" s="4"/>
      <c r="G40" s="4"/>
      <c r="H40" s="4"/>
      <c r="I40" s="4"/>
      <c r="J40" s="4"/>
      <c r="K40" s="4"/>
      <c r="L40" s="4"/>
      <c r="M40" s="4"/>
      <c r="N40" s="4"/>
      <c r="O40" s="4"/>
      <c r="P40" s="4"/>
      <c r="Q40" s="4"/>
    </row>
    <row r="41" spans="1:21" ht="73.5" hidden="1" customHeight="1" x14ac:dyDescent="0.2">
      <c r="A41" s="44" t="s">
        <v>3372</v>
      </c>
      <c r="B41" s="385" t="s">
        <v>3373</v>
      </c>
      <c r="C41" s="386"/>
      <c r="D41" s="4"/>
      <c r="E41" s="4"/>
      <c r="F41" s="4"/>
      <c r="G41" s="4"/>
      <c r="H41" s="4"/>
      <c r="I41" s="4"/>
      <c r="J41" s="4"/>
      <c r="K41" s="4"/>
      <c r="L41" s="4"/>
      <c r="M41" s="4"/>
      <c r="N41" s="4"/>
      <c r="O41" s="4"/>
      <c r="P41" s="4"/>
      <c r="Q41" s="4"/>
    </row>
    <row r="42" spans="1:21" ht="57.75" hidden="1" customHeight="1" x14ac:dyDescent="0.2">
      <c r="A42" s="44" t="s">
        <v>3374</v>
      </c>
      <c r="B42" s="385" t="s">
        <v>3375</v>
      </c>
      <c r="C42" s="386"/>
      <c r="D42" s="4"/>
      <c r="E42" s="4"/>
      <c r="F42" s="4"/>
      <c r="G42" s="4"/>
      <c r="H42" s="4"/>
      <c r="I42" s="4"/>
      <c r="J42" s="4"/>
      <c r="K42" s="4"/>
      <c r="L42" s="4"/>
      <c r="M42" s="4"/>
      <c r="N42" s="4"/>
      <c r="O42" s="4"/>
      <c r="P42" s="4"/>
      <c r="Q42" s="4"/>
    </row>
    <row r="43" spans="1:21" ht="84" hidden="1" customHeight="1" x14ac:dyDescent="0.2">
      <c r="A43" s="44" t="s">
        <v>3376</v>
      </c>
      <c r="B43" s="385" t="s">
        <v>3377</v>
      </c>
      <c r="C43" s="386"/>
      <c r="D43" s="4"/>
      <c r="E43" s="4"/>
      <c r="F43" s="4"/>
      <c r="G43" s="4"/>
      <c r="H43" s="4"/>
      <c r="I43" s="4"/>
      <c r="J43" s="4"/>
      <c r="K43" s="4"/>
      <c r="L43" s="4"/>
      <c r="M43" s="4"/>
      <c r="N43" s="4"/>
      <c r="O43" s="4"/>
      <c r="P43" s="4"/>
      <c r="Q43" s="4"/>
    </row>
    <row r="44" spans="1:21" ht="48" hidden="1" customHeight="1" x14ac:dyDescent="0.2">
      <c r="A44" s="44" t="s">
        <v>3378</v>
      </c>
      <c r="B44" s="385" t="s">
        <v>3379</v>
      </c>
      <c r="C44" s="386"/>
      <c r="D44" s="4"/>
      <c r="E44" s="4"/>
      <c r="F44" s="4"/>
      <c r="G44" s="4"/>
      <c r="H44" s="4"/>
      <c r="I44" s="4"/>
      <c r="J44" s="4"/>
      <c r="K44" s="4"/>
      <c r="L44" s="4"/>
      <c r="M44" s="4"/>
      <c r="N44" s="4"/>
      <c r="O44" s="4"/>
      <c r="P44" s="4"/>
      <c r="Q44" s="4"/>
    </row>
    <row r="45" spans="1:21" ht="57" hidden="1" customHeight="1" x14ac:dyDescent="0.2">
      <c r="A45" s="44" t="s">
        <v>3380</v>
      </c>
      <c r="B45" s="385" t="s">
        <v>3381</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87" t="s">
        <v>3383</v>
      </c>
      <c r="C46" s="386"/>
      <c r="D46" s="42"/>
      <c r="E46" s="4"/>
      <c r="F46" s="4"/>
      <c r="G46" s="4"/>
      <c r="H46" s="4"/>
      <c r="I46" s="4"/>
      <c r="J46" s="4"/>
      <c r="K46" s="4"/>
      <c r="L46" s="4"/>
      <c r="M46" s="4"/>
      <c r="N46" s="4"/>
      <c r="O46" s="4"/>
      <c r="P46" s="4"/>
      <c r="Q46" s="4"/>
    </row>
    <row r="47" spans="1:21" ht="66" hidden="1" customHeight="1" x14ac:dyDescent="0.2">
      <c r="A47" s="50" t="s">
        <v>3384</v>
      </c>
      <c r="B47" s="388" t="s">
        <v>3385</v>
      </c>
      <c r="C47" s="388"/>
      <c r="D47" s="4"/>
      <c r="E47" s="4"/>
      <c r="F47" s="4"/>
      <c r="G47" s="4"/>
      <c r="H47" s="4"/>
      <c r="I47" s="4"/>
      <c r="J47" s="4"/>
      <c r="K47" s="4"/>
      <c r="L47" s="4"/>
      <c r="M47" s="4"/>
      <c r="N47" s="4"/>
      <c r="O47" s="4"/>
      <c r="P47" s="4"/>
      <c r="Q47" s="4"/>
    </row>
    <row r="48" spans="1:21" ht="123.75" customHeight="1" x14ac:dyDescent="0.2">
      <c r="A48" s="312" t="s">
        <v>3386</v>
      </c>
      <c r="B48" s="384" t="s">
        <v>3387</v>
      </c>
      <c r="C48" s="383"/>
      <c r="D48" s="4"/>
      <c r="E48" s="4"/>
      <c r="F48" s="4"/>
      <c r="G48" s="4"/>
      <c r="H48" s="4"/>
      <c r="I48" s="4"/>
      <c r="J48" s="4"/>
      <c r="K48" s="4"/>
      <c r="L48" s="4"/>
      <c r="M48" s="4"/>
      <c r="N48" s="4"/>
      <c r="O48" s="4"/>
      <c r="P48" s="4"/>
      <c r="Q48" s="4"/>
    </row>
    <row r="49" spans="1:17" s="306" customFormat="1" ht="34.5" customHeight="1" x14ac:dyDescent="0.2">
      <c r="A49" s="312" t="s">
        <v>3388</v>
      </c>
      <c r="B49" s="382" t="s">
        <v>3389</v>
      </c>
      <c r="C49" s="383"/>
      <c r="D49" s="4"/>
      <c r="E49" s="4"/>
      <c r="F49" s="4"/>
      <c r="G49" s="4"/>
      <c r="H49" s="4"/>
      <c r="I49" s="4"/>
      <c r="J49" s="4"/>
      <c r="K49" s="4"/>
      <c r="L49" s="4"/>
      <c r="M49" s="4"/>
      <c r="N49" s="4"/>
      <c r="O49" s="4"/>
      <c r="P49" s="4"/>
      <c r="Q49" s="4"/>
    </row>
    <row r="50" spans="1:17" s="313" customFormat="1" ht="34.5" customHeight="1" x14ac:dyDescent="0.2">
      <c r="A50" s="312" t="s">
        <v>3390</v>
      </c>
      <c r="B50" s="382" t="s">
        <v>3391</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32504</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4229527</v>
      </c>
      <c r="I16" s="206">
        <f>'PR-RAS'!E6</f>
        <v>5223216.51</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2181144</v>
      </c>
      <c r="I17" s="206">
        <f>'PR-RAS'!E151</f>
        <v>2245146.89</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2757381</v>
      </c>
      <c r="I18" s="206">
        <f>'PR-RAS'!E645</f>
        <v>6698596.9700000016</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199446.31</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9766.1599999999162</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3214.28</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6551.88</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E10" sqref="E10"/>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4229527</v>
      </c>
      <c r="E6" s="56">
        <f>E7+E44+E50+E82+E106+E124+E133+E139</f>
        <v>5223216.51</v>
      </c>
      <c r="F6" s="57">
        <f t="shared" ref="F6:F131" si="0">IF(D6&lt;&gt;0,IF(E6/D6&gt;=100,"&gt;&gt;100",E6/D6*100),"-")</f>
        <v>123.4941048963631</v>
      </c>
    </row>
    <row r="7" spans="1:25" ht="12.75" customHeight="1" x14ac:dyDescent="0.2">
      <c r="A7" s="54">
        <v>61</v>
      </c>
      <c r="B7" s="88" t="s">
        <v>57</v>
      </c>
      <c r="C7" s="55" t="s">
        <v>58</v>
      </c>
      <c r="D7" s="56">
        <f t="shared" ref="D7:E7" si="1">D8+D17+D23+D29+D37+D40</f>
        <v>775268</v>
      </c>
      <c r="E7" s="56">
        <f t="shared" si="1"/>
        <v>1053218.81</v>
      </c>
      <c r="F7" s="57">
        <f t="shared" si="0"/>
        <v>135.85222271524171</v>
      </c>
    </row>
    <row r="8" spans="1:25" ht="12.75" customHeight="1" x14ac:dyDescent="0.2">
      <c r="A8" s="54">
        <v>611</v>
      </c>
      <c r="B8" s="88" t="s">
        <v>59</v>
      </c>
      <c r="C8" s="55" t="s">
        <v>60</v>
      </c>
      <c r="D8" s="56">
        <f t="shared" ref="D8:E8" si="2">SUM(D9:D14)-D15-D16</f>
        <v>668234</v>
      </c>
      <c r="E8" s="56">
        <f t="shared" si="2"/>
        <v>760580.66</v>
      </c>
      <c r="F8" s="57">
        <f t="shared" si="0"/>
        <v>113.81950933355682</v>
      </c>
    </row>
    <row r="9" spans="1:25" ht="12.75" customHeight="1" x14ac:dyDescent="0.2">
      <c r="A9" s="54">
        <v>6111</v>
      </c>
      <c r="B9" s="88" t="s">
        <v>61</v>
      </c>
      <c r="C9" s="55" t="s">
        <v>62</v>
      </c>
      <c r="D9" s="284">
        <v>668234</v>
      </c>
      <c r="E9" s="284">
        <v>760580.66</v>
      </c>
      <c r="F9" s="57">
        <f t="shared" si="0"/>
        <v>113.81950933355682</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103240</v>
      </c>
      <c r="E23" s="56">
        <f t="shared" si="4"/>
        <v>285434.57</v>
      </c>
      <c r="F23" s="57">
        <f t="shared" si="0"/>
        <v>276.476724137931</v>
      </c>
    </row>
    <row r="24" spans="1:6" ht="12.75" customHeight="1" x14ac:dyDescent="0.2">
      <c r="A24" s="54">
        <v>6131</v>
      </c>
      <c r="B24" s="88" t="s">
        <v>91</v>
      </c>
      <c r="C24" s="55" t="s">
        <v>92</v>
      </c>
      <c r="D24" s="284">
        <v>400</v>
      </c>
      <c r="E24" s="284">
        <v>660</v>
      </c>
      <c r="F24" s="57">
        <f t="shared" si="0"/>
        <v>165</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v>102840</v>
      </c>
      <c r="E27" s="284">
        <v>284774.57</v>
      </c>
      <c r="F27" s="57">
        <f t="shared" si="0"/>
        <v>276.91031699727733</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3794</v>
      </c>
      <c r="E29" s="56">
        <f t="shared" si="5"/>
        <v>7203.58</v>
      </c>
      <c r="F29" s="57">
        <f t="shared" si="0"/>
        <v>189.86768581971535</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v>3794</v>
      </c>
      <c r="E31" s="284">
        <v>7203.58</v>
      </c>
      <c r="F31" s="57">
        <f t="shared" si="0"/>
        <v>189.86768581971535</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2154479</v>
      </c>
      <c r="E50" s="60">
        <f>E51+E54+E59+E62+E65+E68+E71+E74+E77</f>
        <v>2096123.22</v>
      </c>
      <c r="F50" s="57">
        <f t="shared" si="0"/>
        <v>97.291420338745468</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2071101</v>
      </c>
      <c r="E59" s="56">
        <f t="shared" si="12"/>
        <v>2071592.16</v>
      </c>
      <c r="F59" s="57">
        <f t="shared" si="0"/>
        <v>100.0237149226426</v>
      </c>
    </row>
    <row r="60" spans="1:6" ht="24" x14ac:dyDescent="0.2">
      <c r="A60" s="54">
        <v>6331</v>
      </c>
      <c r="B60" s="100" t="s">
        <v>163</v>
      </c>
      <c r="C60" s="55" t="s">
        <v>164</v>
      </c>
      <c r="D60" s="284">
        <v>1991101</v>
      </c>
      <c r="E60" s="284">
        <v>2033979.66</v>
      </c>
      <c r="F60" s="57">
        <f t="shared" si="0"/>
        <v>102.15351506528296</v>
      </c>
    </row>
    <row r="61" spans="1:6" ht="24" x14ac:dyDescent="0.2">
      <c r="A61" s="54">
        <v>6332</v>
      </c>
      <c r="B61" s="100" t="s">
        <v>165</v>
      </c>
      <c r="C61" s="55" t="s">
        <v>166</v>
      </c>
      <c r="D61" s="284">
        <v>80000</v>
      </c>
      <c r="E61" s="284">
        <v>37612.5</v>
      </c>
      <c r="F61" s="57">
        <f t="shared" si="0"/>
        <v>47.015625</v>
      </c>
    </row>
    <row r="62" spans="1:6" ht="12.75" customHeight="1" x14ac:dyDescent="0.2">
      <c r="A62" s="54">
        <v>634</v>
      </c>
      <c r="B62" s="88" t="s">
        <v>167</v>
      </c>
      <c r="C62" s="55" t="s">
        <v>168</v>
      </c>
      <c r="D62" s="56">
        <f t="shared" ref="D62:E62" si="13">SUM(D63:D64)</f>
        <v>83378</v>
      </c>
      <c r="E62" s="56">
        <f t="shared" si="13"/>
        <v>24531.06</v>
      </c>
      <c r="F62" s="57">
        <f t="shared" si="0"/>
        <v>29.421502074887862</v>
      </c>
    </row>
    <row r="63" spans="1:6" ht="12.75" customHeight="1" x14ac:dyDescent="0.2">
      <c r="A63" s="54">
        <v>6341</v>
      </c>
      <c r="B63" s="88" t="s">
        <v>169</v>
      </c>
      <c r="C63" s="55" t="s">
        <v>170</v>
      </c>
      <c r="D63" s="284">
        <v>83378</v>
      </c>
      <c r="E63" s="284">
        <v>24531.06</v>
      </c>
      <c r="F63" s="57">
        <f t="shared" si="0"/>
        <v>29.421502074887862</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207885</v>
      </c>
      <c r="E82" s="56">
        <f t="shared" si="19"/>
        <v>858714.89999999991</v>
      </c>
      <c r="F82" s="57">
        <f t="shared" si="0"/>
        <v>413.07208312288043</v>
      </c>
    </row>
    <row r="83" spans="1:6" ht="12.75" customHeight="1" x14ac:dyDescent="0.2">
      <c r="A83" s="54">
        <v>641</v>
      </c>
      <c r="B83" s="88" t="s">
        <v>209</v>
      </c>
      <c r="C83" s="55" t="s">
        <v>210</v>
      </c>
      <c r="D83" s="56">
        <f t="shared" ref="D83:E83" si="20">SUM(D84:D90)</f>
        <v>270</v>
      </c>
      <c r="E83" s="56">
        <f t="shared" si="20"/>
        <v>833.71</v>
      </c>
      <c r="F83" s="57">
        <f t="shared" si="0"/>
        <v>308.78148148148148</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270</v>
      </c>
      <c r="E85" s="284">
        <v>833.71</v>
      </c>
      <c r="F85" s="57">
        <f t="shared" si="0"/>
        <v>308.78148148148148</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207615</v>
      </c>
      <c r="E91" s="56">
        <f t="shared" si="21"/>
        <v>857881.19</v>
      </c>
      <c r="F91" s="57">
        <f t="shared" si="0"/>
        <v>413.20771138886874</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v>115316</v>
      </c>
      <c r="E93" s="284">
        <v>774000.19</v>
      </c>
      <c r="F93" s="57">
        <f t="shared" si="0"/>
        <v>671.19930451975438</v>
      </c>
    </row>
    <row r="94" spans="1:6" ht="12.75" customHeight="1" x14ac:dyDescent="0.2">
      <c r="A94" s="54">
        <v>6423</v>
      </c>
      <c r="B94" s="88" t="s">
        <v>231</v>
      </c>
      <c r="C94" s="55" t="s">
        <v>232</v>
      </c>
      <c r="D94" s="284">
        <v>80799</v>
      </c>
      <c r="E94" s="284">
        <v>81352.34</v>
      </c>
      <c r="F94" s="57">
        <f t="shared" si="0"/>
        <v>100.68483520835653</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v>11500</v>
      </c>
      <c r="E97" s="284">
        <v>2528.66</v>
      </c>
      <c r="F97" s="57">
        <f t="shared" si="0"/>
        <v>21.988347826086954</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1091895</v>
      </c>
      <c r="E106" s="56">
        <f t="shared" si="23"/>
        <v>1215159.5799999998</v>
      </c>
      <c r="F106" s="57">
        <f t="shared" si="0"/>
        <v>111.28905068710817</v>
      </c>
    </row>
    <row r="107" spans="1:6" ht="12.75" customHeight="1" x14ac:dyDescent="0.2">
      <c r="A107" s="54">
        <v>651</v>
      </c>
      <c r="B107" s="88" t="s">
        <v>257</v>
      </c>
      <c r="C107" s="55" t="s">
        <v>258</v>
      </c>
      <c r="D107" s="56">
        <f t="shared" ref="D107:E107" si="24">SUM(D108:D111)</f>
        <v>480</v>
      </c>
      <c r="E107" s="56">
        <f t="shared" si="24"/>
        <v>0</v>
      </c>
      <c r="F107" s="57">
        <f t="shared" si="0"/>
        <v>0</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v>480</v>
      </c>
      <c r="E109" s="284"/>
      <c r="F109" s="57">
        <f t="shared" si="0"/>
        <v>0</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1011036</v>
      </c>
      <c r="E112" s="56">
        <f t="shared" si="25"/>
        <v>1147140.8599999999</v>
      </c>
      <c r="F112" s="57">
        <f t="shared" si="0"/>
        <v>113.4619202481415</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v>439</v>
      </c>
      <c r="E114" s="284">
        <v>407.93</v>
      </c>
      <c r="F114" s="57">
        <f t="shared" si="0"/>
        <v>92.922551252847384</v>
      </c>
    </row>
    <row r="115" spans="1:6" ht="12.75" customHeight="1" x14ac:dyDescent="0.2">
      <c r="A115" s="54">
        <v>6524</v>
      </c>
      <c r="B115" s="88" t="s">
        <v>273</v>
      </c>
      <c r="C115" s="55" t="s">
        <v>274</v>
      </c>
      <c r="D115" s="284">
        <v>984555</v>
      </c>
      <c r="E115" s="284">
        <v>1146732.93</v>
      </c>
      <c r="F115" s="57">
        <f t="shared" si="0"/>
        <v>116.4722062251474</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26042</v>
      </c>
      <c r="E117" s="284"/>
      <c r="F117" s="57">
        <f t="shared" si="0"/>
        <v>0</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80379</v>
      </c>
      <c r="E120" s="56">
        <f t="shared" si="26"/>
        <v>68018.720000000001</v>
      </c>
      <c r="F120" s="57">
        <f t="shared" si="0"/>
        <v>84.622500901976878</v>
      </c>
    </row>
    <row r="121" spans="1:6" ht="12.75" customHeight="1" x14ac:dyDescent="0.2">
      <c r="A121" s="54">
        <v>6531</v>
      </c>
      <c r="B121" s="88" t="s">
        <v>285</v>
      </c>
      <c r="C121" s="55" t="s">
        <v>286</v>
      </c>
      <c r="D121" s="284">
        <v>11147</v>
      </c>
      <c r="E121" s="284">
        <v>5051.33</v>
      </c>
      <c r="F121" s="57">
        <f t="shared" si="0"/>
        <v>45.315600610029605</v>
      </c>
    </row>
    <row r="122" spans="1:6" ht="12.75" customHeight="1" x14ac:dyDescent="0.2">
      <c r="A122" s="54">
        <v>6532</v>
      </c>
      <c r="B122" s="88" t="s">
        <v>287</v>
      </c>
      <c r="C122" s="55" t="s">
        <v>288</v>
      </c>
      <c r="D122" s="284">
        <v>69232</v>
      </c>
      <c r="E122" s="284">
        <v>62967.39</v>
      </c>
      <c r="F122" s="57">
        <f t="shared" si="0"/>
        <v>90.951279755026576</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0</v>
      </c>
      <c r="F124" s="57" t="str">
        <f t="shared" si="0"/>
        <v>-</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0</v>
      </c>
      <c r="E133" s="56">
        <f t="shared" si="30"/>
        <v>0</v>
      </c>
      <c r="F133" s="57" t="str">
        <f t="shared" ref="F133:F223" si="31">IF(D133&lt;&gt;0,IF(E133/D133&gt;=100,"&gt;&gt;100",E133/D133*100),"-")</f>
        <v>-</v>
      </c>
    </row>
    <row r="134" spans="1:6" ht="24" x14ac:dyDescent="0.2">
      <c r="A134" s="54">
        <v>671</v>
      </c>
      <c r="B134" s="229" t="s">
        <v>311</v>
      </c>
      <c r="C134" s="55" t="s">
        <v>312</v>
      </c>
      <c r="D134" s="56">
        <f t="shared" ref="D134:E134" si="32">SUM(D135:D137)</f>
        <v>0</v>
      </c>
      <c r="E134" s="56">
        <f t="shared" si="32"/>
        <v>0</v>
      </c>
      <c r="F134" s="57" t="str">
        <f t="shared" si="31"/>
        <v>-</v>
      </c>
    </row>
    <row r="135" spans="1:6" ht="12.75" customHeight="1" x14ac:dyDescent="0.2">
      <c r="A135" s="54">
        <v>6711</v>
      </c>
      <c r="B135" s="88" t="s">
        <v>313</v>
      </c>
      <c r="C135" s="55" t="s">
        <v>314</v>
      </c>
      <c r="D135" s="284"/>
      <c r="E135" s="284"/>
      <c r="F135" s="57" t="str">
        <f t="shared" si="31"/>
        <v>-</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2181144</v>
      </c>
      <c r="E151" s="56">
        <f t="shared" si="35"/>
        <v>2245146.89</v>
      </c>
      <c r="F151" s="57">
        <f t="shared" si="31"/>
        <v>102.93437251277311</v>
      </c>
    </row>
    <row r="152" spans="1:6" ht="12.75" customHeight="1" x14ac:dyDescent="0.2">
      <c r="A152" s="54">
        <v>31</v>
      </c>
      <c r="B152" s="88" t="s">
        <v>346</v>
      </c>
      <c r="C152" s="55" t="s">
        <v>347</v>
      </c>
      <c r="D152" s="56">
        <f t="shared" ref="D152:E152" si="36">D153+D158+D159</f>
        <v>233923</v>
      </c>
      <c r="E152" s="56">
        <f t="shared" si="36"/>
        <v>261783.15</v>
      </c>
      <c r="F152" s="57">
        <f t="shared" si="31"/>
        <v>111.90996609995597</v>
      </c>
    </row>
    <row r="153" spans="1:6" ht="12.75" customHeight="1" x14ac:dyDescent="0.2">
      <c r="A153" s="54">
        <v>311</v>
      </c>
      <c r="B153" s="88" t="s">
        <v>348</v>
      </c>
      <c r="C153" s="55" t="s">
        <v>349</v>
      </c>
      <c r="D153" s="56">
        <f t="shared" ref="D153:E153" si="37">SUM(D154:D157)</f>
        <v>196930</v>
      </c>
      <c r="E153" s="56">
        <f t="shared" si="37"/>
        <v>211351.52</v>
      </c>
      <c r="F153" s="57">
        <f t="shared" si="31"/>
        <v>107.32317066978115</v>
      </c>
    </row>
    <row r="154" spans="1:6" ht="12.75" customHeight="1" x14ac:dyDescent="0.2">
      <c r="A154" s="54">
        <v>3111</v>
      </c>
      <c r="B154" s="88" t="s">
        <v>350</v>
      </c>
      <c r="C154" s="55" t="s">
        <v>351</v>
      </c>
      <c r="D154" s="284">
        <v>196930</v>
      </c>
      <c r="E154" s="284">
        <v>211351.52</v>
      </c>
      <c r="F154" s="57">
        <f t="shared" si="31"/>
        <v>107.32317066978115</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4500</v>
      </c>
      <c r="E158" s="284">
        <v>15558.61</v>
      </c>
      <c r="F158" s="57">
        <f t="shared" si="31"/>
        <v>345.74688888888892</v>
      </c>
    </row>
    <row r="159" spans="1:6" ht="12.75" customHeight="1" x14ac:dyDescent="0.2">
      <c r="A159" s="54">
        <v>313</v>
      </c>
      <c r="B159" s="88" t="s">
        <v>360</v>
      </c>
      <c r="C159" s="55" t="s">
        <v>361</v>
      </c>
      <c r="D159" s="56">
        <f t="shared" ref="D159:E159" si="38">SUM(D160:D162)</f>
        <v>32493</v>
      </c>
      <c r="E159" s="56">
        <f t="shared" si="38"/>
        <v>34873.019999999997</v>
      </c>
      <c r="F159" s="57">
        <f t="shared" si="31"/>
        <v>107.32471609269687</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32493</v>
      </c>
      <c r="E161" s="284">
        <v>34873.019999999997</v>
      </c>
      <c r="F161" s="57">
        <f t="shared" si="31"/>
        <v>107.32471609269687</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1188705</v>
      </c>
      <c r="E163" s="56">
        <f t="shared" si="39"/>
        <v>1292717.97</v>
      </c>
      <c r="F163" s="57">
        <f t="shared" si="31"/>
        <v>108.75010789051952</v>
      </c>
    </row>
    <row r="164" spans="1:6" ht="12.75" customHeight="1" x14ac:dyDescent="0.2">
      <c r="A164" s="54">
        <v>321</v>
      </c>
      <c r="B164" s="88" t="s">
        <v>369</v>
      </c>
      <c r="C164" s="55" t="s">
        <v>370</v>
      </c>
      <c r="D164" s="56">
        <f t="shared" ref="D164:E164" si="40">SUM(D165:D168)</f>
        <v>4194</v>
      </c>
      <c r="E164" s="56">
        <f t="shared" si="40"/>
        <v>2025.34</v>
      </c>
      <c r="F164" s="57">
        <f t="shared" si="31"/>
        <v>48.291368621840725</v>
      </c>
    </row>
    <row r="165" spans="1:6" ht="12.75" customHeight="1" x14ac:dyDescent="0.2">
      <c r="A165" s="54">
        <v>3211</v>
      </c>
      <c r="B165" s="88" t="s">
        <v>371</v>
      </c>
      <c r="C165" s="55" t="s">
        <v>372</v>
      </c>
      <c r="D165" s="284"/>
      <c r="E165" s="284"/>
      <c r="F165" s="57" t="str">
        <f t="shared" si="31"/>
        <v>-</v>
      </c>
    </row>
    <row r="166" spans="1:6" ht="12.75" customHeight="1" x14ac:dyDescent="0.2">
      <c r="A166" s="54">
        <v>3212</v>
      </c>
      <c r="B166" s="88" t="s">
        <v>373</v>
      </c>
      <c r="C166" s="55" t="s">
        <v>374</v>
      </c>
      <c r="D166" s="284">
        <v>2456</v>
      </c>
      <c r="E166" s="284">
        <v>462.84</v>
      </c>
      <c r="F166" s="57">
        <f t="shared" si="31"/>
        <v>18.845276872964167</v>
      </c>
    </row>
    <row r="167" spans="1:6" ht="12.75" customHeight="1" x14ac:dyDescent="0.2">
      <c r="A167" s="54">
        <v>3213</v>
      </c>
      <c r="B167" s="88" t="s">
        <v>375</v>
      </c>
      <c r="C167" s="55" t="s">
        <v>376</v>
      </c>
      <c r="D167" s="284">
        <v>1738</v>
      </c>
      <c r="E167" s="284">
        <v>1562.5</v>
      </c>
      <c r="F167" s="57">
        <f t="shared" si="31"/>
        <v>89.902186421173752</v>
      </c>
    </row>
    <row r="168" spans="1:6" ht="12.75" customHeight="1" x14ac:dyDescent="0.2">
      <c r="A168" s="54">
        <v>3214</v>
      </c>
      <c r="B168" s="88" t="s">
        <v>377</v>
      </c>
      <c r="C168" s="55" t="s">
        <v>378</v>
      </c>
      <c r="D168" s="284"/>
      <c r="E168" s="284"/>
      <c r="F168" s="57" t="str">
        <f t="shared" si="31"/>
        <v>-</v>
      </c>
    </row>
    <row r="169" spans="1:6" ht="12.75" customHeight="1" x14ac:dyDescent="0.2">
      <c r="A169" s="54">
        <v>322</v>
      </c>
      <c r="B169" s="88" t="s">
        <v>379</v>
      </c>
      <c r="C169" s="55" t="s">
        <v>380</v>
      </c>
      <c r="D169" s="56">
        <f t="shared" ref="D169:E169" si="41">SUM(D170:D176)</f>
        <v>234501</v>
      </c>
      <c r="E169" s="56">
        <f t="shared" si="41"/>
        <v>342539.98</v>
      </c>
      <c r="F169" s="57">
        <f t="shared" si="31"/>
        <v>146.0718632329926</v>
      </c>
    </row>
    <row r="170" spans="1:6" ht="12.75" customHeight="1" x14ac:dyDescent="0.2">
      <c r="A170" s="54">
        <v>3221</v>
      </c>
      <c r="B170" s="88" t="s">
        <v>381</v>
      </c>
      <c r="C170" s="55" t="s">
        <v>382</v>
      </c>
      <c r="D170" s="284">
        <v>7780</v>
      </c>
      <c r="E170" s="284">
        <v>6601.14</v>
      </c>
      <c r="F170" s="57">
        <f t="shared" si="31"/>
        <v>84.847557840616972</v>
      </c>
    </row>
    <row r="171" spans="1:6" ht="12.75" customHeight="1" x14ac:dyDescent="0.2">
      <c r="A171" s="54">
        <v>3222</v>
      </c>
      <c r="B171" s="88" t="s">
        <v>383</v>
      </c>
      <c r="C171" s="55" t="s">
        <v>384</v>
      </c>
      <c r="D171" s="284"/>
      <c r="E171" s="284"/>
      <c r="F171" s="57" t="str">
        <f t="shared" si="31"/>
        <v>-</v>
      </c>
    </row>
    <row r="172" spans="1:6" ht="12.75" customHeight="1" x14ac:dyDescent="0.2">
      <c r="A172" s="54">
        <v>3223</v>
      </c>
      <c r="B172" s="88" t="s">
        <v>385</v>
      </c>
      <c r="C172" s="55" t="s">
        <v>386</v>
      </c>
      <c r="D172" s="284">
        <v>108436</v>
      </c>
      <c r="E172" s="284">
        <v>181703.15</v>
      </c>
      <c r="F172" s="57">
        <f t="shared" si="31"/>
        <v>167.56718248552141</v>
      </c>
    </row>
    <row r="173" spans="1:6" ht="12.75" customHeight="1" x14ac:dyDescent="0.2">
      <c r="A173" s="54">
        <v>3224</v>
      </c>
      <c r="B173" s="88" t="s">
        <v>387</v>
      </c>
      <c r="C173" s="55" t="s">
        <v>388</v>
      </c>
      <c r="D173" s="284">
        <v>118285</v>
      </c>
      <c r="E173" s="284">
        <v>152042.04999999999</v>
      </c>
      <c r="F173" s="57">
        <f t="shared" si="31"/>
        <v>128.53874117597329</v>
      </c>
    </row>
    <row r="174" spans="1:6" ht="12.75" customHeight="1" x14ac:dyDescent="0.2">
      <c r="A174" s="54">
        <v>3225</v>
      </c>
      <c r="B174" s="88" t="s">
        <v>389</v>
      </c>
      <c r="C174" s="55" t="s">
        <v>390</v>
      </c>
      <c r="D174" s="284"/>
      <c r="E174" s="284">
        <v>2193.64</v>
      </c>
      <c r="F174" s="57" t="str">
        <f t="shared" si="31"/>
        <v>-</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c r="E176" s="284"/>
      <c r="F176" s="57" t="str">
        <f t="shared" si="31"/>
        <v>-</v>
      </c>
    </row>
    <row r="177" spans="1:6" ht="12.75" customHeight="1" x14ac:dyDescent="0.2">
      <c r="A177" s="54">
        <v>323</v>
      </c>
      <c r="B177" s="88" t="s">
        <v>395</v>
      </c>
      <c r="C177" s="55" t="s">
        <v>396</v>
      </c>
      <c r="D177" s="56">
        <f t="shared" ref="D177:E177" si="42">SUM(D178:D186)</f>
        <v>800433</v>
      </c>
      <c r="E177" s="56">
        <f t="shared" si="42"/>
        <v>879642</v>
      </c>
      <c r="F177" s="57">
        <f t="shared" si="31"/>
        <v>109.89576891507471</v>
      </c>
    </row>
    <row r="178" spans="1:6" ht="12.75" customHeight="1" x14ac:dyDescent="0.2">
      <c r="A178" s="54">
        <v>3231</v>
      </c>
      <c r="B178" s="88" t="s">
        <v>397</v>
      </c>
      <c r="C178" s="55" t="s">
        <v>398</v>
      </c>
      <c r="D178" s="284">
        <v>13343</v>
      </c>
      <c r="E178" s="284">
        <v>10330.459999999999</v>
      </c>
      <c r="F178" s="57">
        <f t="shared" si="31"/>
        <v>77.422318818856311</v>
      </c>
    </row>
    <row r="179" spans="1:6" ht="12.75" customHeight="1" x14ac:dyDescent="0.2">
      <c r="A179" s="54">
        <v>3232</v>
      </c>
      <c r="B179" s="88" t="s">
        <v>399</v>
      </c>
      <c r="C179" s="55" t="s">
        <v>400</v>
      </c>
      <c r="D179" s="284">
        <v>316904</v>
      </c>
      <c r="E179" s="284">
        <v>307448.36</v>
      </c>
      <c r="F179" s="57">
        <f t="shared" si="31"/>
        <v>97.016244667154723</v>
      </c>
    </row>
    <row r="180" spans="1:6" ht="12.75" customHeight="1" x14ac:dyDescent="0.2">
      <c r="A180" s="54">
        <v>3233</v>
      </c>
      <c r="B180" s="88" t="s">
        <v>401</v>
      </c>
      <c r="C180" s="55" t="s">
        <v>402</v>
      </c>
      <c r="D180" s="284">
        <v>24693</v>
      </c>
      <c r="E180" s="284">
        <v>31951.25</v>
      </c>
      <c r="F180" s="57">
        <f t="shared" si="31"/>
        <v>129.39395780180618</v>
      </c>
    </row>
    <row r="181" spans="1:6" ht="12.75" customHeight="1" x14ac:dyDescent="0.2">
      <c r="A181" s="54">
        <v>3234</v>
      </c>
      <c r="B181" s="88" t="s">
        <v>403</v>
      </c>
      <c r="C181" s="55" t="s">
        <v>404</v>
      </c>
      <c r="D181" s="284">
        <v>234739</v>
      </c>
      <c r="E181" s="284">
        <v>292277.86</v>
      </c>
      <c r="F181" s="57">
        <f t="shared" si="31"/>
        <v>124.51184507048254</v>
      </c>
    </row>
    <row r="182" spans="1:6" ht="12.75" customHeight="1" x14ac:dyDescent="0.2">
      <c r="A182" s="54">
        <v>3235</v>
      </c>
      <c r="B182" s="88" t="s">
        <v>405</v>
      </c>
      <c r="C182" s="55" t="s">
        <v>406</v>
      </c>
      <c r="D182" s="284"/>
      <c r="E182" s="284"/>
      <c r="F182" s="57" t="str">
        <f t="shared" si="31"/>
        <v>-</v>
      </c>
    </row>
    <row r="183" spans="1:6" ht="12.75" customHeight="1" x14ac:dyDescent="0.2">
      <c r="A183" s="54">
        <v>3236</v>
      </c>
      <c r="B183" s="88" t="s">
        <v>407</v>
      </c>
      <c r="C183" s="55" t="s">
        <v>408</v>
      </c>
      <c r="D183" s="284"/>
      <c r="E183" s="284">
        <v>1700</v>
      </c>
      <c r="F183" s="57" t="str">
        <f t="shared" si="31"/>
        <v>-</v>
      </c>
    </row>
    <row r="184" spans="1:6" ht="12.75" customHeight="1" x14ac:dyDescent="0.2">
      <c r="A184" s="54">
        <v>3237</v>
      </c>
      <c r="B184" s="88" t="s">
        <v>409</v>
      </c>
      <c r="C184" s="55" t="s">
        <v>410</v>
      </c>
      <c r="D184" s="284">
        <v>176153</v>
      </c>
      <c r="E184" s="284">
        <v>205441.06</v>
      </c>
      <c r="F184" s="57">
        <f t="shared" si="31"/>
        <v>116.62648947222016</v>
      </c>
    </row>
    <row r="185" spans="1:6" ht="12.75" customHeight="1" x14ac:dyDescent="0.2">
      <c r="A185" s="54">
        <v>3238</v>
      </c>
      <c r="B185" s="88" t="s">
        <v>411</v>
      </c>
      <c r="C185" s="55" t="s">
        <v>412</v>
      </c>
      <c r="D185" s="284">
        <v>21976</v>
      </c>
      <c r="E185" s="284">
        <v>20111.2</v>
      </c>
      <c r="F185" s="57">
        <f t="shared" si="31"/>
        <v>91.51437932289771</v>
      </c>
    </row>
    <row r="186" spans="1:6" ht="12.75" customHeight="1" x14ac:dyDescent="0.2">
      <c r="A186" s="54">
        <v>3239</v>
      </c>
      <c r="B186" s="88" t="s">
        <v>413</v>
      </c>
      <c r="C186" s="55" t="s">
        <v>414</v>
      </c>
      <c r="D186" s="284">
        <v>12625</v>
      </c>
      <c r="E186" s="284">
        <v>10381.81</v>
      </c>
      <c r="F186" s="57">
        <f t="shared" si="31"/>
        <v>82.232158415841582</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149577</v>
      </c>
      <c r="E188" s="56">
        <f t="shared" si="43"/>
        <v>68510.649999999994</v>
      </c>
      <c r="F188" s="57">
        <f t="shared" si="31"/>
        <v>45.802930931894601</v>
      </c>
    </row>
    <row r="189" spans="1:6" ht="12.75" customHeight="1" x14ac:dyDescent="0.2">
      <c r="A189" s="54">
        <v>3291</v>
      </c>
      <c r="B189" s="229" t="s">
        <v>419</v>
      </c>
      <c r="C189" s="55" t="s">
        <v>420</v>
      </c>
      <c r="D189" s="284">
        <v>118632</v>
      </c>
      <c r="E189" s="284">
        <v>20562.98</v>
      </c>
      <c r="F189" s="57">
        <f t="shared" si="31"/>
        <v>17.333417627621554</v>
      </c>
    </row>
    <row r="190" spans="1:6" ht="12.75" customHeight="1" x14ac:dyDescent="0.2">
      <c r="A190" s="54">
        <v>3292</v>
      </c>
      <c r="B190" s="88" t="s">
        <v>421</v>
      </c>
      <c r="C190" s="55" t="s">
        <v>422</v>
      </c>
      <c r="D190" s="284">
        <v>9648</v>
      </c>
      <c r="E190" s="284">
        <v>21252.67</v>
      </c>
      <c r="F190" s="57">
        <f t="shared" si="31"/>
        <v>220.28057628524044</v>
      </c>
    </row>
    <row r="191" spans="1:6" ht="12.75" customHeight="1" x14ac:dyDescent="0.2">
      <c r="A191" s="54">
        <v>3293</v>
      </c>
      <c r="B191" s="88" t="s">
        <v>423</v>
      </c>
      <c r="C191" s="55" t="s">
        <v>424</v>
      </c>
      <c r="D191" s="284">
        <v>4942</v>
      </c>
      <c r="E191" s="284">
        <v>9425.0499999999993</v>
      </c>
      <c r="F191" s="57">
        <f t="shared" si="31"/>
        <v>190.71327397814647</v>
      </c>
    </row>
    <row r="192" spans="1:6" ht="12.75" customHeight="1" x14ac:dyDescent="0.2">
      <c r="A192" s="54">
        <v>3294</v>
      </c>
      <c r="B192" s="88" t="s">
        <v>425</v>
      </c>
      <c r="C192" s="55" t="s">
        <v>426</v>
      </c>
      <c r="D192" s="284">
        <v>3007</v>
      </c>
      <c r="E192" s="284">
        <v>3007.6</v>
      </c>
      <c r="F192" s="57">
        <f t="shared" si="31"/>
        <v>100.01995344196874</v>
      </c>
    </row>
    <row r="193" spans="1:6" ht="12.75" customHeight="1" x14ac:dyDescent="0.2">
      <c r="A193" s="54">
        <v>3295</v>
      </c>
      <c r="B193" s="88" t="s">
        <v>427</v>
      </c>
      <c r="C193" s="55" t="s">
        <v>428</v>
      </c>
      <c r="D193" s="284">
        <v>960</v>
      </c>
      <c r="E193" s="284">
        <v>4132.3500000000004</v>
      </c>
      <c r="F193" s="57">
        <f t="shared" si="31"/>
        <v>430.453125</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12388</v>
      </c>
      <c r="E195" s="284">
        <v>10130</v>
      </c>
      <c r="F195" s="57">
        <f t="shared" si="31"/>
        <v>81.772683241846948</v>
      </c>
    </row>
    <row r="196" spans="1:6" ht="12.75" customHeight="1" x14ac:dyDescent="0.2">
      <c r="A196" s="54">
        <v>34</v>
      </c>
      <c r="B196" s="229" t="s">
        <v>433</v>
      </c>
      <c r="C196" s="55" t="s">
        <v>434</v>
      </c>
      <c r="D196" s="56">
        <f t="shared" ref="D196:E196" si="44">D197+D202+D210</f>
        <v>4194</v>
      </c>
      <c r="E196" s="56">
        <f t="shared" si="44"/>
        <v>5337.25</v>
      </c>
      <c r="F196" s="57">
        <f t="shared" si="31"/>
        <v>127.25917978063902</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4194</v>
      </c>
      <c r="E210" s="56">
        <f t="shared" si="47"/>
        <v>5337.25</v>
      </c>
      <c r="F210" s="57">
        <f t="shared" si="31"/>
        <v>127.25917978063902</v>
      </c>
    </row>
    <row r="211" spans="1:6" ht="12.75" customHeight="1" x14ac:dyDescent="0.2">
      <c r="A211" s="54">
        <v>3431</v>
      </c>
      <c r="B211" s="229" t="s">
        <v>463</v>
      </c>
      <c r="C211" s="55" t="s">
        <v>464</v>
      </c>
      <c r="D211" s="284">
        <v>4194</v>
      </c>
      <c r="E211" s="284">
        <v>5337.25</v>
      </c>
      <c r="F211" s="57">
        <f t="shared" si="31"/>
        <v>127.25917978063902</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c r="F213" s="57" t="str">
        <f t="shared" si="31"/>
        <v>-</v>
      </c>
    </row>
    <row r="214" spans="1:6" ht="12.75" customHeight="1" x14ac:dyDescent="0.2">
      <c r="A214" s="54">
        <v>3434</v>
      </c>
      <c r="B214" s="88" t="s">
        <v>469</v>
      </c>
      <c r="C214" s="55" t="s">
        <v>470</v>
      </c>
      <c r="D214" s="284"/>
      <c r="E214" s="284"/>
      <c r="F214" s="57" t="str">
        <f t="shared" si="31"/>
        <v>-</v>
      </c>
    </row>
    <row r="215" spans="1:6" ht="12.75" customHeight="1" x14ac:dyDescent="0.2">
      <c r="A215" s="54">
        <v>35</v>
      </c>
      <c r="B215" s="88" t="s">
        <v>471</v>
      </c>
      <c r="C215" s="55" t="s">
        <v>472</v>
      </c>
      <c r="D215" s="56">
        <f t="shared" ref="D215:E215" si="48">D216+D219+D223</f>
        <v>0</v>
      </c>
      <c r="E215" s="56">
        <f t="shared" si="48"/>
        <v>1200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1200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v>1200</v>
      </c>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207336</v>
      </c>
      <c r="E224" s="56">
        <f t="shared" si="51"/>
        <v>233010.13</v>
      </c>
      <c r="F224" s="57">
        <f t="shared" ref="F224:F235" si="52">IF(D224&lt;&gt;0,IF(E224/D224&gt;=100,"&gt;&gt;100",E224/D224*100),"-")</f>
        <v>112.38286163522014</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27048</v>
      </c>
      <c r="E231" s="56">
        <f t="shared" si="55"/>
        <v>28729.040000000001</v>
      </c>
      <c r="F231" s="57">
        <f t="shared" si="52"/>
        <v>106.21502514049099</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v>27048</v>
      </c>
      <c r="E233" s="284">
        <v>28729.040000000001</v>
      </c>
      <c r="F233" s="57">
        <f t="shared" si="52"/>
        <v>106.21502514049099</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180288</v>
      </c>
      <c r="E236" s="56">
        <f t="shared" si="56"/>
        <v>204281.09</v>
      </c>
      <c r="F236" s="57">
        <f t="shared" ref="F236:F239" si="57">IF(D236&lt;&gt;0,IF(E236/D236&gt;=100,"&gt;&gt;100",E236/D236*100),"-")</f>
        <v>113.30820132232873</v>
      </c>
    </row>
    <row r="237" spans="1:6" ht="12.75" customHeight="1" x14ac:dyDescent="0.2">
      <c r="A237" s="54" t="s">
        <v>515</v>
      </c>
      <c r="B237" s="88" t="s">
        <v>516</v>
      </c>
      <c r="C237" s="55" t="s">
        <v>515</v>
      </c>
      <c r="D237" s="284">
        <v>180288</v>
      </c>
      <c r="E237" s="284">
        <v>204281.09</v>
      </c>
      <c r="F237" s="57">
        <f t="shared" si="57"/>
        <v>113.30820132232873</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4" x14ac:dyDescent="0.2">
      <c r="A241" s="54">
        <v>3672</v>
      </c>
      <c r="B241" s="88" t="s">
        <v>523</v>
      </c>
      <c r="C241" s="55" t="s">
        <v>524</v>
      </c>
      <c r="D241" s="284"/>
      <c r="E241" s="284"/>
      <c r="F241" s="57" t="str">
        <f t="shared" si="59"/>
        <v>-</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166300</v>
      </c>
      <c r="E252" s="56">
        <f t="shared" si="63"/>
        <v>171882.23</v>
      </c>
      <c r="F252" s="57">
        <f t="shared" ref="F252:F258" si="64">IF(D252&lt;&gt;0,IF(E252/D252&gt;=100,"&gt;&gt;100",E252/D252*100),"-")</f>
        <v>103.35672279013831</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166300</v>
      </c>
      <c r="E259" s="56">
        <f t="shared" si="66"/>
        <v>171882.23</v>
      </c>
      <c r="F259" s="57">
        <f t="shared" ref="F259:F262" si="67">IF(D259&lt;&gt;0,IF(E259/D259&gt;=100,"&gt;&gt;100",E259/D259*100),"-")</f>
        <v>103.35672279013831</v>
      </c>
    </row>
    <row r="260" spans="1:6" ht="12.75" customHeight="1" x14ac:dyDescent="0.2">
      <c r="A260" s="54">
        <v>3721</v>
      </c>
      <c r="B260" s="88" t="s">
        <v>557</v>
      </c>
      <c r="C260" s="55" t="s">
        <v>558</v>
      </c>
      <c r="D260" s="284">
        <v>166300</v>
      </c>
      <c r="E260" s="284">
        <v>171882.23</v>
      </c>
      <c r="F260" s="57">
        <f t="shared" si="67"/>
        <v>103.35672279013831</v>
      </c>
    </row>
    <row r="261" spans="1:6" ht="12.75" customHeight="1" x14ac:dyDescent="0.2">
      <c r="A261" s="54">
        <v>3722</v>
      </c>
      <c r="B261" s="88" t="s">
        <v>559</v>
      </c>
      <c r="C261" s="55" t="s">
        <v>560</v>
      </c>
      <c r="D261" s="284"/>
      <c r="E261" s="284"/>
      <c r="F261" s="57" t="str">
        <f t="shared" si="67"/>
        <v>-</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380686</v>
      </c>
      <c r="E263" s="56">
        <f t="shared" si="68"/>
        <v>279216.15999999997</v>
      </c>
      <c r="F263" s="57">
        <f t="shared" ref="F263:F267" si="69">IF(D263&lt;&gt;0,IF(E263/D263&gt;=100,"&gt;&gt;100",E263/D263*100),"-")</f>
        <v>73.345528861056081</v>
      </c>
    </row>
    <row r="264" spans="1:6" ht="12.75" customHeight="1" x14ac:dyDescent="0.2">
      <c r="A264" s="54">
        <v>381</v>
      </c>
      <c r="B264" s="88" t="s">
        <v>565</v>
      </c>
      <c r="C264" s="55" t="s">
        <v>566</v>
      </c>
      <c r="D264" s="56">
        <f t="shared" ref="D264:E264" si="70">SUM(D265:D267)</f>
        <v>280352</v>
      </c>
      <c r="E264" s="56">
        <f t="shared" si="70"/>
        <v>279216.15999999997</v>
      </c>
      <c r="F264" s="57">
        <f t="shared" si="69"/>
        <v>99.594852185823527</v>
      </c>
    </row>
    <row r="265" spans="1:6" ht="12.75" customHeight="1" x14ac:dyDescent="0.2">
      <c r="A265" s="54">
        <v>3811</v>
      </c>
      <c r="B265" s="88" t="s">
        <v>567</v>
      </c>
      <c r="C265" s="55" t="s">
        <v>568</v>
      </c>
      <c r="D265" s="284">
        <v>280352</v>
      </c>
      <c r="E265" s="284">
        <v>279216.15999999997</v>
      </c>
      <c r="F265" s="57">
        <f t="shared" si="69"/>
        <v>99.594852185823527</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30000</v>
      </c>
      <c r="E273" s="56">
        <f t="shared" si="73"/>
        <v>0</v>
      </c>
      <c r="F273" s="57">
        <f t="shared" ref="F273:F284" si="74">IF(D273&lt;&gt;0,IF(E273/D273&gt;=100,"&gt;&gt;100",E273/D273*100),"-")</f>
        <v>0</v>
      </c>
    </row>
    <row r="274" spans="1:6" ht="12.75" customHeight="1" x14ac:dyDescent="0.2">
      <c r="A274" s="54">
        <v>3831</v>
      </c>
      <c r="B274" s="88" t="s">
        <v>585</v>
      </c>
      <c r="C274" s="55" t="s">
        <v>586</v>
      </c>
      <c r="D274" s="284">
        <v>30000</v>
      </c>
      <c r="E274" s="284"/>
      <c r="F274" s="57">
        <f t="shared" si="74"/>
        <v>0</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70334</v>
      </c>
      <c r="E279" s="56">
        <f t="shared" si="75"/>
        <v>0</v>
      </c>
      <c r="F279" s="57">
        <f t="shared" si="74"/>
        <v>0</v>
      </c>
    </row>
    <row r="280" spans="1:6" ht="24" x14ac:dyDescent="0.2">
      <c r="A280" s="54">
        <v>3861</v>
      </c>
      <c r="B280" s="88" t="s">
        <v>596</v>
      </c>
      <c r="C280" s="55" t="s">
        <v>597</v>
      </c>
      <c r="D280" s="284">
        <v>70334</v>
      </c>
      <c r="E280" s="284"/>
      <c r="F280" s="57">
        <f t="shared" si="74"/>
        <v>0</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2181144</v>
      </c>
      <c r="E289" s="56">
        <f t="shared" si="79"/>
        <v>2245146.89</v>
      </c>
      <c r="F289" s="57">
        <f t="shared" si="76"/>
        <v>102.93437251277311</v>
      </c>
    </row>
    <row r="290" spans="1:6" ht="12.75" customHeight="1" x14ac:dyDescent="0.2">
      <c r="A290" s="54" t="s">
        <v>606</v>
      </c>
      <c r="B290" s="88" t="s">
        <v>617</v>
      </c>
      <c r="C290" s="55" t="s">
        <v>618</v>
      </c>
      <c r="D290" s="56">
        <f>IF(D6&gt;=D289,D6-D289,0)</f>
        <v>2048383</v>
      </c>
      <c r="E290" s="56">
        <f>IF(E6&gt;=E289,E6-E289,0)</f>
        <v>2978069.6199999996</v>
      </c>
      <c r="F290" s="57">
        <f t="shared" si="76"/>
        <v>145.38636670974128</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v>23632221</v>
      </c>
      <c r="E292" s="284">
        <v>27974134.890000001</v>
      </c>
      <c r="F292" s="57">
        <f t="shared" si="76"/>
        <v>118.37285581410228</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v>389801</v>
      </c>
      <c r="E294" s="284">
        <v>132675.53</v>
      </c>
      <c r="F294" s="57">
        <f t="shared" si="76"/>
        <v>34.036734128439896</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4960</v>
      </c>
      <c r="E298" s="56">
        <f t="shared" si="80"/>
        <v>2914.13</v>
      </c>
      <c r="F298" s="57">
        <f t="shared" ref="F298:F418" si="81">IF(D298&lt;&gt;0,IF(E298/D298&gt;=100,"&gt;&gt;100",E298/D298*100),"-")</f>
        <v>58.75262096774194</v>
      </c>
    </row>
    <row r="299" spans="1:6" ht="12.75" customHeight="1" x14ac:dyDescent="0.2">
      <c r="A299" s="54">
        <v>71</v>
      </c>
      <c r="B299" s="88" t="s">
        <v>634</v>
      </c>
      <c r="C299" s="55" t="s">
        <v>635</v>
      </c>
      <c r="D299" s="56">
        <f t="shared" ref="D299:E299" si="82">D300+D304</f>
        <v>0</v>
      </c>
      <c r="E299" s="56">
        <f t="shared" si="82"/>
        <v>0</v>
      </c>
      <c r="F299" s="57" t="str">
        <f t="shared" si="81"/>
        <v>-</v>
      </c>
    </row>
    <row r="300" spans="1:6" ht="24"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c r="E301" s="284"/>
      <c r="F301" s="57" t="str">
        <f t="shared" si="81"/>
        <v>-</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4960</v>
      </c>
      <c r="E311" s="56">
        <f t="shared" si="85"/>
        <v>2914.13</v>
      </c>
      <c r="F311" s="57">
        <f t="shared" si="81"/>
        <v>58.75262096774194</v>
      </c>
    </row>
    <row r="312" spans="1:6" ht="12.75" customHeight="1" x14ac:dyDescent="0.2">
      <c r="A312" s="54">
        <v>721</v>
      </c>
      <c r="B312" s="88" t="s">
        <v>660</v>
      </c>
      <c r="C312" s="55" t="s">
        <v>661</v>
      </c>
      <c r="D312" s="56">
        <f t="shared" ref="D312:E312" si="86">SUM(D313:D316)</f>
        <v>4960</v>
      </c>
      <c r="E312" s="56">
        <f t="shared" si="86"/>
        <v>2914.13</v>
      </c>
      <c r="F312" s="57">
        <f t="shared" si="81"/>
        <v>58.75262096774194</v>
      </c>
    </row>
    <row r="313" spans="1:6" ht="12.75" customHeight="1" x14ac:dyDescent="0.2">
      <c r="A313" s="54">
        <v>7211</v>
      </c>
      <c r="B313" s="88" t="s">
        <v>662</v>
      </c>
      <c r="C313" s="55" t="s">
        <v>663</v>
      </c>
      <c r="D313" s="284">
        <v>4960</v>
      </c>
      <c r="E313" s="284">
        <v>2914.13</v>
      </c>
      <c r="F313" s="57">
        <f t="shared" si="81"/>
        <v>58.75262096774194</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508881</v>
      </c>
      <c r="E350" s="56">
        <f t="shared" si="95"/>
        <v>183419.68</v>
      </c>
      <c r="F350" s="57">
        <f t="shared" si="81"/>
        <v>36.043727315423446</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385851</v>
      </c>
      <c r="E363" s="56">
        <f t="shared" si="99"/>
        <v>61750</v>
      </c>
      <c r="F363" s="57">
        <f t="shared" si="81"/>
        <v>16.003586876799595</v>
      </c>
    </row>
    <row r="364" spans="1:6" ht="12.75" customHeight="1" x14ac:dyDescent="0.2">
      <c r="A364" s="54">
        <v>421</v>
      </c>
      <c r="B364" s="88" t="s">
        <v>756</v>
      </c>
      <c r="C364" s="55" t="s">
        <v>757</v>
      </c>
      <c r="D364" s="56">
        <f t="shared" ref="D364:E364" si="100">SUM(D365:D368)</f>
        <v>128821</v>
      </c>
      <c r="E364" s="56">
        <f t="shared" si="100"/>
        <v>17500</v>
      </c>
      <c r="F364" s="57">
        <f t="shared" si="81"/>
        <v>13.584741618214421</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v>128821</v>
      </c>
      <c r="E366" s="284"/>
      <c r="F366" s="57">
        <f t="shared" si="81"/>
        <v>0</v>
      </c>
    </row>
    <row r="367" spans="1:6" ht="12.75" customHeight="1" x14ac:dyDescent="0.2">
      <c r="A367" s="54">
        <v>4213</v>
      </c>
      <c r="B367" s="88" t="s">
        <v>666</v>
      </c>
      <c r="C367" s="55" t="s">
        <v>760</v>
      </c>
      <c r="D367" s="284"/>
      <c r="E367" s="284">
        <v>17500</v>
      </c>
      <c r="F367" s="57" t="str">
        <f t="shared" si="81"/>
        <v>-</v>
      </c>
    </row>
    <row r="368" spans="1:6" ht="12.75" customHeight="1" x14ac:dyDescent="0.2">
      <c r="A368" s="54">
        <v>4214</v>
      </c>
      <c r="B368" s="88" t="s">
        <v>668</v>
      </c>
      <c r="C368" s="55" t="s">
        <v>761</v>
      </c>
      <c r="D368" s="284"/>
      <c r="E368" s="284"/>
      <c r="F368" s="57" t="str">
        <f t="shared" si="81"/>
        <v>-</v>
      </c>
    </row>
    <row r="369" spans="1:6" ht="12.75" customHeight="1" x14ac:dyDescent="0.2">
      <c r="A369" s="54">
        <v>422</v>
      </c>
      <c r="B369" s="88" t="s">
        <v>762</v>
      </c>
      <c r="C369" s="55" t="s">
        <v>763</v>
      </c>
      <c r="D369" s="56">
        <f t="shared" ref="D369:E369" si="101">SUM(D370:D377)</f>
        <v>257030</v>
      </c>
      <c r="E369" s="56">
        <f t="shared" si="101"/>
        <v>44250</v>
      </c>
      <c r="F369" s="57">
        <f t="shared" si="81"/>
        <v>17.21588919581372</v>
      </c>
    </row>
    <row r="370" spans="1:6" ht="12.75" customHeight="1" x14ac:dyDescent="0.2">
      <c r="A370" s="54">
        <v>4221</v>
      </c>
      <c r="B370" s="88" t="s">
        <v>672</v>
      </c>
      <c r="C370" s="55" t="s">
        <v>764</v>
      </c>
      <c r="D370" s="284">
        <v>1548</v>
      </c>
      <c r="E370" s="284"/>
      <c r="F370" s="57">
        <f t="shared" si="81"/>
        <v>0</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v>12982</v>
      </c>
      <c r="E372" s="284">
        <v>44250</v>
      </c>
      <c r="F372" s="57">
        <f t="shared" si="81"/>
        <v>340.85657063626559</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v>242500</v>
      </c>
      <c r="E376" s="284"/>
      <c r="F376" s="57">
        <f t="shared" si="81"/>
        <v>0</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123030</v>
      </c>
      <c r="E402" s="56">
        <f t="shared" si="109"/>
        <v>121669.68</v>
      </c>
      <c r="F402" s="57">
        <f t="shared" si="81"/>
        <v>98.894318458912451</v>
      </c>
    </row>
    <row r="403" spans="1:6" ht="12.75" customHeight="1" x14ac:dyDescent="0.2">
      <c r="A403" s="54">
        <v>451</v>
      </c>
      <c r="B403" s="88" t="s">
        <v>809</v>
      </c>
      <c r="C403" s="55" t="s">
        <v>810</v>
      </c>
      <c r="D403" s="284">
        <v>123030</v>
      </c>
      <c r="E403" s="284">
        <v>121669.68</v>
      </c>
      <c r="F403" s="57">
        <f t="shared" si="81"/>
        <v>98.894318458912451</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503921</v>
      </c>
      <c r="E408" s="56">
        <f t="shared" si="111"/>
        <v>180505.55</v>
      </c>
      <c r="F408" s="57">
        <f t="shared" si="81"/>
        <v>35.820207929417506</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v>22777107</v>
      </c>
      <c r="E410" s="284">
        <v>24073101.989999998</v>
      </c>
      <c r="F410" s="57">
        <f t="shared" si="81"/>
        <v>105.68990166310411</v>
      </c>
    </row>
    <row r="411" spans="1:6" ht="12.75" customHeight="1" x14ac:dyDescent="0.2">
      <c r="A411" s="54">
        <v>97</v>
      </c>
      <c r="B411" s="88" t="s">
        <v>825</v>
      </c>
      <c r="C411" s="55" t="s">
        <v>826</v>
      </c>
      <c r="D411" s="284">
        <v>64438</v>
      </c>
      <c r="E411" s="284">
        <v>68983.63</v>
      </c>
      <c r="F411" s="57">
        <f t="shared" si="81"/>
        <v>107.05426922002546</v>
      </c>
    </row>
    <row r="412" spans="1:6" ht="12.75" customHeight="1" x14ac:dyDescent="0.2">
      <c r="A412" s="54" t="s">
        <v>606</v>
      </c>
      <c r="B412" s="88" t="s">
        <v>827</v>
      </c>
      <c r="C412" s="55" t="s">
        <v>828</v>
      </c>
      <c r="D412" s="56">
        <f>D6+D298</f>
        <v>4234487</v>
      </c>
      <c r="E412" s="56">
        <f>E6+E298</f>
        <v>5226130.6399999997</v>
      </c>
      <c r="F412" s="57">
        <f t="shared" si="81"/>
        <v>123.41827097355593</v>
      </c>
    </row>
    <row r="413" spans="1:6" ht="12.75" customHeight="1" x14ac:dyDescent="0.2">
      <c r="A413" s="54" t="s">
        <v>606</v>
      </c>
      <c r="B413" s="88" t="s">
        <v>829</v>
      </c>
      <c r="C413" s="55" t="s">
        <v>830</v>
      </c>
      <c r="D413" s="56">
        <f t="shared" ref="D413:E413" si="112">D289+D350</f>
        <v>2690025</v>
      </c>
      <c r="E413" s="56">
        <f t="shared" si="112"/>
        <v>2428566.5700000003</v>
      </c>
      <c r="F413" s="57">
        <f t="shared" si="81"/>
        <v>90.280446092508441</v>
      </c>
    </row>
    <row r="414" spans="1:6" ht="12.75" customHeight="1" x14ac:dyDescent="0.2">
      <c r="A414" s="54" t="s">
        <v>606</v>
      </c>
      <c r="B414" s="88" t="s">
        <v>831</v>
      </c>
      <c r="C414" s="55" t="s">
        <v>832</v>
      </c>
      <c r="D414" s="56">
        <f t="shared" ref="D414:E414" si="113">IF(D412&gt;=D413,D412-D413,0)</f>
        <v>1544462</v>
      </c>
      <c r="E414" s="56">
        <f t="shared" si="113"/>
        <v>2797564.0699999994</v>
      </c>
      <c r="F414" s="57">
        <f t="shared" si="81"/>
        <v>181.1351829957616</v>
      </c>
    </row>
    <row r="415" spans="1:6" ht="12.75" customHeight="1" x14ac:dyDescent="0.2">
      <c r="A415" s="54" t="s">
        <v>606</v>
      </c>
      <c r="B415" s="88" t="s">
        <v>833</v>
      </c>
      <c r="C415" s="55" t="s">
        <v>834</v>
      </c>
      <c r="D415" s="56">
        <f t="shared" ref="D415:E415" si="114">IF(D413&gt;=D412,D413-D412,0)</f>
        <v>0</v>
      </c>
      <c r="E415" s="56">
        <f t="shared" si="114"/>
        <v>0</v>
      </c>
      <c r="F415" s="57" t="str">
        <f t="shared" si="81"/>
        <v>-</v>
      </c>
    </row>
    <row r="416" spans="1:6" ht="12.75" customHeight="1" x14ac:dyDescent="0.2">
      <c r="A416" s="66" t="s">
        <v>835</v>
      </c>
      <c r="B416" s="229" t="s">
        <v>836</v>
      </c>
      <c r="C416" s="67" t="s">
        <v>837</v>
      </c>
      <c r="D416" s="56">
        <f t="shared" ref="D416:E416" si="115">IF(D292-D293+D409-D410&gt;=0,D292-D293+D409-D410,0)</f>
        <v>855114</v>
      </c>
      <c r="E416" s="56">
        <f t="shared" si="115"/>
        <v>3901032.9000000022</v>
      </c>
      <c r="F416" s="57">
        <f t="shared" si="81"/>
        <v>456.20033118391257</v>
      </c>
    </row>
    <row r="417" spans="1:6" ht="12.75" customHeight="1" x14ac:dyDescent="0.2">
      <c r="A417" s="66" t="s">
        <v>835</v>
      </c>
      <c r="B417" s="88" t="s">
        <v>838</v>
      </c>
      <c r="C417" s="67" t="s">
        <v>839</v>
      </c>
      <c r="D417" s="56">
        <f t="shared" ref="D417:E417" si="116">IF(D293-D292+D410-D409&gt;=0,D293-D292+D410-D409,0)</f>
        <v>0</v>
      </c>
      <c r="E417" s="56">
        <f t="shared" si="116"/>
        <v>0</v>
      </c>
      <c r="F417" s="57" t="str">
        <f t="shared" si="81"/>
        <v>-</v>
      </c>
    </row>
    <row r="418" spans="1:6" ht="12.75" customHeight="1" x14ac:dyDescent="0.2">
      <c r="A418" s="61" t="s">
        <v>840</v>
      </c>
      <c r="B418" s="91" t="s">
        <v>841</v>
      </c>
      <c r="C418" s="62" t="s">
        <v>842</v>
      </c>
      <c r="D418" s="68">
        <f t="shared" ref="D418:E418" si="117">D294+D411</f>
        <v>454239</v>
      </c>
      <c r="E418" s="68">
        <f t="shared" si="117"/>
        <v>201659.16</v>
      </c>
      <c r="F418" s="63">
        <f t="shared" si="81"/>
        <v>44.394946272777105</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558930</v>
      </c>
      <c r="E420" s="56">
        <f t="shared" si="118"/>
        <v>0</v>
      </c>
      <c r="F420" s="57">
        <f t="shared" ref="F420:F647" si="119">IF(D420&lt;&gt;0,IF(E420/D420&gt;=100,"&gt;&gt;100",E420/D420*100),"-")</f>
        <v>0</v>
      </c>
    </row>
    <row r="421" spans="1:6" ht="24" x14ac:dyDescent="0.2">
      <c r="A421" s="54">
        <v>81</v>
      </c>
      <c r="B421" s="274" t="s">
        <v>846</v>
      </c>
      <c r="C421" s="55" t="s">
        <v>847</v>
      </c>
      <c r="D421" s="56">
        <f t="shared" ref="D421:E421" si="120">D422+D427+D430+D434+D435+D442+D447+D455</f>
        <v>558930</v>
      </c>
      <c r="E421" s="56">
        <f t="shared" si="120"/>
        <v>0</v>
      </c>
      <c r="F421" s="57">
        <f t="shared" si="119"/>
        <v>0</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558930</v>
      </c>
      <c r="E427" s="56">
        <f t="shared" si="122"/>
        <v>0</v>
      </c>
      <c r="F427" s="57">
        <f t="shared" si="119"/>
        <v>0</v>
      </c>
    </row>
    <row r="428" spans="1:6" ht="24" x14ac:dyDescent="0.2">
      <c r="A428" s="54">
        <v>8121</v>
      </c>
      <c r="B428" s="229" t="s">
        <v>860</v>
      </c>
      <c r="C428" s="55" t="s">
        <v>861</v>
      </c>
      <c r="D428" s="284">
        <v>558930</v>
      </c>
      <c r="E428" s="284"/>
      <c r="F428" s="57">
        <f t="shared" si="119"/>
        <v>0</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201125</v>
      </c>
      <c r="E528" s="56">
        <f t="shared" si="148"/>
        <v>0</v>
      </c>
      <c r="F528" s="57">
        <f t="shared" si="119"/>
        <v>0</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201125</v>
      </c>
      <c r="E593" s="56">
        <f t="shared" si="167"/>
        <v>0</v>
      </c>
      <c r="F593" s="57">
        <f t="shared" si="119"/>
        <v>0</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201125</v>
      </c>
      <c r="E612" s="56">
        <f t="shared" si="172"/>
        <v>0</v>
      </c>
      <c r="F612" s="57">
        <f t="shared" si="119"/>
        <v>0</v>
      </c>
    </row>
    <row r="613" spans="1:6" ht="24" x14ac:dyDescent="0.2">
      <c r="A613" s="54">
        <v>5453</v>
      </c>
      <c r="B613" s="229" t="s">
        <v>1221</v>
      </c>
      <c r="C613" s="55" t="s">
        <v>1222</v>
      </c>
      <c r="D613" s="284">
        <v>201125</v>
      </c>
      <c r="E613" s="284"/>
      <c r="F613" s="57">
        <f t="shared" si="119"/>
        <v>0</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357805</v>
      </c>
      <c r="E635" s="56">
        <f t="shared" si="178"/>
        <v>0</v>
      </c>
      <c r="F635" s="57">
        <f t="shared" si="119"/>
        <v>0</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4793417</v>
      </c>
      <c r="E639" s="56">
        <f t="shared" si="180"/>
        <v>5226130.6399999997</v>
      </c>
      <c r="F639" s="57">
        <f t="shared" si="119"/>
        <v>109.0272479944891</v>
      </c>
    </row>
    <row r="640" spans="1:6" ht="12.75" customHeight="1" x14ac:dyDescent="0.2">
      <c r="A640" s="54" t="s">
        <v>606</v>
      </c>
      <c r="B640" s="88" t="s">
        <v>1275</v>
      </c>
      <c r="C640" s="55" t="s">
        <v>1276</v>
      </c>
      <c r="D640" s="56">
        <f t="shared" ref="D640:E640" si="181">D413+D528</f>
        <v>2891150</v>
      </c>
      <c r="E640" s="56">
        <f t="shared" si="181"/>
        <v>2428566.5700000003</v>
      </c>
      <c r="F640" s="57">
        <f t="shared" si="119"/>
        <v>84.000019715338198</v>
      </c>
    </row>
    <row r="641" spans="1:6" ht="12.75" customHeight="1" x14ac:dyDescent="0.2">
      <c r="A641" s="54" t="s">
        <v>606</v>
      </c>
      <c r="B641" s="88" t="s">
        <v>1277</v>
      </c>
      <c r="C641" s="55" t="s">
        <v>1278</v>
      </c>
      <c r="D641" s="56">
        <f t="shared" ref="D641:E641" si="182">IF(D639&gt;=D640,D639-D640,0)</f>
        <v>1902267</v>
      </c>
      <c r="E641" s="56">
        <f t="shared" si="182"/>
        <v>2797564.0699999994</v>
      </c>
      <c r="F641" s="57">
        <f t="shared" si="119"/>
        <v>147.06474275167466</v>
      </c>
    </row>
    <row r="642" spans="1:6" ht="12.75" customHeight="1" x14ac:dyDescent="0.2">
      <c r="A642" s="54" t="s">
        <v>606</v>
      </c>
      <c r="B642" s="88" t="s">
        <v>1279</v>
      </c>
      <c r="C642" s="55" t="s">
        <v>1280</v>
      </c>
      <c r="D642" s="56">
        <f t="shared" ref="D642:E642" si="183">IF(D640&gt;=D639,D640-D639,0)</f>
        <v>0</v>
      </c>
      <c r="E642" s="56">
        <f t="shared" si="183"/>
        <v>0</v>
      </c>
      <c r="F642" s="57" t="str">
        <f t="shared" si="119"/>
        <v>-</v>
      </c>
    </row>
    <row r="643" spans="1:6" ht="24" x14ac:dyDescent="0.2">
      <c r="A643" s="66" t="s">
        <v>1281</v>
      </c>
      <c r="B643" s="88" t="s">
        <v>1282</v>
      </c>
      <c r="C643" s="67" t="s">
        <v>1281</v>
      </c>
      <c r="D643" s="56">
        <f t="shared" ref="D643:E643" si="184">IF(D416-D417+D637-D638&gt;=0,D416-D417+D637-D638,0)</f>
        <v>855114</v>
      </c>
      <c r="E643" s="56">
        <f t="shared" si="184"/>
        <v>3901032.9000000022</v>
      </c>
      <c r="F643" s="57">
        <f t="shared" si="119"/>
        <v>456.20033118391257</v>
      </c>
    </row>
    <row r="644" spans="1:6" ht="24" x14ac:dyDescent="0.2">
      <c r="A644" s="66" t="s">
        <v>1283</v>
      </c>
      <c r="B644" s="88" t="s">
        <v>1284</v>
      </c>
      <c r="C644" s="67" t="s">
        <v>1283</v>
      </c>
      <c r="D644" s="56">
        <f t="shared" ref="D644:E644" si="185">IF(D417-D416+D638-D637&gt;=0,D417-D416+D638-D637,0)</f>
        <v>0</v>
      </c>
      <c r="E644" s="56">
        <f t="shared" si="185"/>
        <v>0</v>
      </c>
      <c r="F644" s="57" t="str">
        <f t="shared" si="119"/>
        <v>-</v>
      </c>
    </row>
    <row r="645" spans="1:6" ht="24" x14ac:dyDescent="0.2">
      <c r="A645" s="54" t="s">
        <v>606</v>
      </c>
      <c r="B645" s="88" t="s">
        <v>1285</v>
      </c>
      <c r="C645" s="55" t="s">
        <v>1286</v>
      </c>
      <c r="D645" s="56">
        <f t="shared" ref="D645:E645" si="186">IF(D641+D643-D642-D644&gt;=0,D641+D643-D642-D644,0)</f>
        <v>2757381</v>
      </c>
      <c r="E645" s="56">
        <f t="shared" si="186"/>
        <v>6698596.9700000016</v>
      </c>
      <c r="F645" s="57">
        <f t="shared" si="119"/>
        <v>242.93331135595704</v>
      </c>
    </row>
    <row r="646" spans="1:6" ht="24" x14ac:dyDescent="0.2">
      <c r="A646" s="54" t="s">
        <v>606</v>
      </c>
      <c r="B646" s="88" t="s">
        <v>1287</v>
      </c>
      <c r="C646" s="55" t="s">
        <v>1288</v>
      </c>
      <c r="D646" s="56">
        <f t="shared" ref="D646:E646" si="187">IF(D642+D644-D641-D643&gt;=0,D642+D644-D641-D643,0)</f>
        <v>0</v>
      </c>
      <c r="E646" s="56">
        <f t="shared" si="187"/>
        <v>0</v>
      </c>
      <c r="F646" s="57" t="str">
        <f t="shared" si="119"/>
        <v>-</v>
      </c>
    </row>
    <row r="647" spans="1:6" ht="24" x14ac:dyDescent="0.2">
      <c r="A647" s="61" t="s">
        <v>1289</v>
      </c>
      <c r="B647" s="275" t="s">
        <v>1290</v>
      </c>
      <c r="C647" s="62" t="s">
        <v>1289</v>
      </c>
      <c r="D647" s="285"/>
      <c r="E647" s="285"/>
      <c r="F647" s="63" t="str">
        <f t="shared" si="119"/>
        <v>-</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807370</v>
      </c>
      <c r="E649" s="284">
        <v>4003805.6</v>
      </c>
      <c r="F649" s="57">
        <f t="shared" ref="F649:F724" si="188">IF(D649&lt;&gt;0,IF(E649/D649&gt;=100,"&gt;&gt;100",E649/D649*100),"-")</f>
        <v>495.90715533150853</v>
      </c>
    </row>
    <row r="650" spans="1:6" ht="12.75" customHeight="1" x14ac:dyDescent="0.2">
      <c r="A650" s="54" t="s">
        <v>1294</v>
      </c>
      <c r="B650" s="88" t="s">
        <v>1295</v>
      </c>
      <c r="C650" s="55" t="s">
        <v>1294</v>
      </c>
      <c r="D650" s="284">
        <v>4933621</v>
      </c>
      <c r="E650" s="284">
        <v>5317898.1900000004</v>
      </c>
      <c r="F650" s="57">
        <f t="shared" si="188"/>
        <v>107.7889483201081</v>
      </c>
    </row>
    <row r="651" spans="1:6" ht="12.75" customHeight="1" x14ac:dyDescent="0.2">
      <c r="A651" s="54" t="s">
        <v>1296</v>
      </c>
      <c r="B651" s="88" t="s">
        <v>1297</v>
      </c>
      <c r="C651" s="55" t="s">
        <v>1296</v>
      </c>
      <c r="D651" s="284">
        <v>3078338</v>
      </c>
      <c r="E651" s="284">
        <v>2712431.74</v>
      </c>
      <c r="F651" s="57">
        <f t="shared" si="188"/>
        <v>88.113512551253308</v>
      </c>
    </row>
    <row r="652" spans="1:6" ht="24" x14ac:dyDescent="0.2">
      <c r="A652" s="54">
        <v>11</v>
      </c>
      <c r="B652" s="88" t="s">
        <v>1298</v>
      </c>
      <c r="C652" s="55" t="s">
        <v>1299</v>
      </c>
      <c r="D652" s="56">
        <f t="shared" ref="D652:E652" si="189">+D649+D650-D651</f>
        <v>2662653</v>
      </c>
      <c r="E652" s="56">
        <f t="shared" si="189"/>
        <v>6609272.0500000007</v>
      </c>
      <c r="F652" s="57">
        <f t="shared" si="188"/>
        <v>248.22130596814534</v>
      </c>
    </row>
    <row r="653" spans="1:6" ht="24" x14ac:dyDescent="0.2">
      <c r="A653" s="54" t="s">
        <v>606</v>
      </c>
      <c r="B653" s="88" t="s">
        <v>1300</v>
      </c>
      <c r="C653" s="55" t="s">
        <v>1301</v>
      </c>
      <c r="D653" s="307">
        <v>4</v>
      </c>
      <c r="E653" s="307">
        <v>4</v>
      </c>
      <c r="F653" s="57">
        <f t="shared" si="188"/>
        <v>100</v>
      </c>
    </row>
    <row r="654" spans="1:6" ht="24" x14ac:dyDescent="0.2">
      <c r="A654" s="54" t="s">
        <v>606</v>
      </c>
      <c r="B654" s="88" t="s">
        <v>1302</v>
      </c>
      <c r="C654" s="55" t="s">
        <v>1303</v>
      </c>
      <c r="D654" s="307"/>
      <c r="E654" s="307"/>
      <c r="F654" s="57" t="str">
        <f t="shared" si="188"/>
        <v>-</v>
      </c>
    </row>
    <row r="655" spans="1:6" ht="12.75" customHeight="1" x14ac:dyDescent="0.2">
      <c r="A655" s="54" t="s">
        <v>606</v>
      </c>
      <c r="B655" s="88" t="s">
        <v>1304</v>
      </c>
      <c r="C655" s="55" t="s">
        <v>1305</v>
      </c>
      <c r="D655" s="307">
        <v>4</v>
      </c>
      <c r="E655" s="307">
        <v>4</v>
      </c>
      <c r="F655" s="57">
        <f t="shared" si="188"/>
        <v>100</v>
      </c>
    </row>
    <row r="656" spans="1:6" ht="12.75" customHeight="1" x14ac:dyDescent="0.2">
      <c r="A656" s="54" t="s">
        <v>606</v>
      </c>
      <c r="B656" s="88" t="s">
        <v>1306</v>
      </c>
      <c r="C656" s="55" t="s">
        <v>1307</v>
      </c>
      <c r="D656" s="307"/>
      <c r="E656" s="307"/>
      <c r="F656" s="57" t="str">
        <f t="shared" si="188"/>
        <v>-</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v>1985651</v>
      </c>
      <c r="E661" s="284">
        <v>2033679.66</v>
      </c>
      <c r="F661" s="57">
        <f t="shared" si="188"/>
        <v>102.41878658434942</v>
      </c>
    </row>
    <row r="662" spans="1:6" ht="12.75" customHeight="1" x14ac:dyDescent="0.2">
      <c r="A662" s="54">
        <v>63312</v>
      </c>
      <c r="B662" s="88" t="s">
        <v>1319</v>
      </c>
      <c r="C662" s="55" t="s">
        <v>1320</v>
      </c>
      <c r="D662" s="284">
        <v>5450</v>
      </c>
      <c r="E662" s="284">
        <v>300</v>
      </c>
      <c r="F662" s="57">
        <f t="shared" si="188"/>
        <v>5.5045871559633035</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v>80000</v>
      </c>
      <c r="E665" s="284">
        <v>37612.5</v>
      </c>
      <c r="F665" s="57">
        <f t="shared" si="188"/>
        <v>47.015625</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v>83378</v>
      </c>
      <c r="E669" s="284">
        <v>24531.06</v>
      </c>
      <c r="F669" s="57">
        <f t="shared" si="188"/>
        <v>29.421502074887862</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v>2456</v>
      </c>
      <c r="E718" s="284">
        <v>462.84</v>
      </c>
      <c r="F718" s="57">
        <f t="shared" si="188"/>
        <v>18.845276872964167</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c r="E720" s="284"/>
      <c r="F720" s="57" t="str">
        <f t="shared" si="188"/>
        <v>-</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v>33565</v>
      </c>
      <c r="E722" s="284">
        <v>45722.64</v>
      </c>
      <c r="F722" s="57">
        <f t="shared" si="188"/>
        <v>136.22118277968121</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v>14061</v>
      </c>
      <c r="E725" s="284">
        <v>20562.98</v>
      </c>
      <c r="F725" s="57">
        <f t="shared" ref="F725:F979" si="190">IF(D725&lt;&gt;0,IF(E725/D725&gt;=100,"&gt;&gt;100",E725/D725*100),"-")</f>
        <v>146.24123462058174</v>
      </c>
    </row>
    <row r="726" spans="1:6" ht="12.75" customHeight="1" x14ac:dyDescent="0.2">
      <c r="A726" s="54" t="s">
        <v>1429</v>
      </c>
      <c r="B726" s="88" t="s">
        <v>1430</v>
      </c>
      <c r="C726" s="55" t="s">
        <v>1429</v>
      </c>
      <c r="D726" s="284">
        <v>5530</v>
      </c>
      <c r="E726" s="284">
        <v>7519.94</v>
      </c>
      <c r="F726" s="57">
        <f t="shared" si="190"/>
        <v>135.98444846292946</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v>1200</v>
      </c>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v>27048</v>
      </c>
      <c r="E773" s="284">
        <v>28729.040000000001</v>
      </c>
      <c r="F773" s="57">
        <f t="shared" si="190"/>
        <v>106.21502514049099</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v>20700</v>
      </c>
      <c r="E816" s="284">
        <v>30882.23</v>
      </c>
      <c r="F816" s="57">
        <f t="shared" si="190"/>
        <v>149.18951690821257</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v>121600</v>
      </c>
      <c r="E819" s="284">
        <v>100000</v>
      </c>
      <c r="F819" s="57">
        <f t="shared" si="190"/>
        <v>82.23684210526315</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v>24000</v>
      </c>
      <c r="E821" s="284">
        <v>27000</v>
      </c>
      <c r="F821" s="57">
        <f t="shared" si="190"/>
        <v>112.5</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v>14000</v>
      </c>
      <c r="F823" s="57" t="str">
        <f t="shared" si="190"/>
        <v>-</v>
      </c>
    </row>
    <row r="824" spans="1:6" ht="12.75" customHeight="1" x14ac:dyDescent="0.2">
      <c r="A824" s="54">
        <v>37221</v>
      </c>
      <c r="B824" s="88" t="s">
        <v>1625</v>
      </c>
      <c r="C824" s="55" t="s">
        <v>1626</v>
      </c>
      <c r="D824" s="284"/>
      <c r="E824" s="284"/>
      <c r="F824" s="57" t="str">
        <f t="shared" si="190"/>
        <v>-</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v>70334</v>
      </c>
      <c r="E830" s="284"/>
      <c r="F830" s="57">
        <f t="shared" si="190"/>
        <v>0</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ref="F980:F982" si="191">IF(D980&lt;&gt;0,IF(E980/D980&gt;=100,"&gt;&gt;100",E980/D980*100),"-")</f>
        <v>-</v>
      </c>
    </row>
    <row r="981" spans="1:6" ht="24" x14ac:dyDescent="0.2">
      <c r="A981" s="54">
        <v>54772</v>
      </c>
      <c r="B981" s="88" t="s">
        <v>1938</v>
      </c>
      <c r="C981" s="55" t="s">
        <v>1939</v>
      </c>
      <c r="D981" s="284"/>
      <c r="E981" s="284"/>
      <c r="F981" s="57" t="str">
        <f t="shared" si="191"/>
        <v>-</v>
      </c>
    </row>
    <row r="982" spans="1:6" ht="24" x14ac:dyDescent="0.2">
      <c r="A982" s="61">
        <v>55312</v>
      </c>
      <c r="B982" s="91" t="s">
        <v>1940</v>
      </c>
      <c r="C982" s="62" t="s">
        <v>1941</v>
      </c>
      <c r="D982" s="285"/>
      <c r="E982" s="285"/>
      <c r="F982" s="63" t="str">
        <f t="shared" si="191"/>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2">IF(D985&lt;&gt;0,IF(E985/D985&gt;=100,"&gt;&gt;100",E985/D985*100),"-")</f>
        <v>-</v>
      </c>
    </row>
    <row r="986" spans="1:6" ht="24" x14ac:dyDescent="0.2">
      <c r="A986" s="54" t="s">
        <v>1949</v>
      </c>
      <c r="B986" s="88" t="s">
        <v>1950</v>
      </c>
      <c r="C986" s="55" t="s">
        <v>1949</v>
      </c>
      <c r="D986" s="287"/>
      <c r="E986" s="287"/>
      <c r="F986" s="57" t="str">
        <f t="shared" si="192"/>
        <v>-</v>
      </c>
    </row>
    <row r="987" spans="1:6" ht="24" x14ac:dyDescent="0.2">
      <c r="A987" s="54" t="s">
        <v>1951</v>
      </c>
      <c r="B987" s="88" t="s">
        <v>1952</v>
      </c>
      <c r="C987" s="55" t="s">
        <v>1951</v>
      </c>
      <c r="D987" s="287"/>
      <c r="E987" s="287"/>
      <c r="F987" s="57" t="str">
        <f t="shared" si="192"/>
        <v>-</v>
      </c>
    </row>
    <row r="988" spans="1:6" ht="24" x14ac:dyDescent="0.2">
      <c r="A988" s="54">
        <v>26454</v>
      </c>
      <c r="B988" s="88" t="s">
        <v>1953</v>
      </c>
      <c r="C988" s="55" t="s">
        <v>1954</v>
      </c>
      <c r="D988" s="287"/>
      <c r="E988" s="287"/>
      <c r="F988" s="57" t="str">
        <f t="shared" si="192"/>
        <v>-</v>
      </c>
    </row>
    <row r="989" spans="1:6" ht="12.75" customHeight="1" x14ac:dyDescent="0.2">
      <c r="A989" s="54" t="s">
        <v>1955</v>
      </c>
      <c r="B989" s="88" t="s">
        <v>1956</v>
      </c>
      <c r="C989" s="55" t="s">
        <v>1955</v>
      </c>
      <c r="D989" s="287"/>
      <c r="E989" s="287"/>
      <c r="F989" s="57" t="str">
        <f t="shared" si="192"/>
        <v>-</v>
      </c>
    </row>
    <row r="990" spans="1:6" ht="36" x14ac:dyDescent="0.2">
      <c r="A990" s="54" t="s">
        <v>1957</v>
      </c>
      <c r="B990" s="88" t="s">
        <v>1958</v>
      </c>
      <c r="C990" s="55" t="s">
        <v>1959</v>
      </c>
      <c r="D990" s="287"/>
      <c r="E990" s="287"/>
      <c r="F990" s="57" t="str">
        <f t="shared" si="192"/>
        <v>-</v>
      </c>
    </row>
    <row r="991" spans="1:6" ht="12.75" customHeight="1" x14ac:dyDescent="0.2">
      <c r="A991" s="54" t="s">
        <v>1960</v>
      </c>
      <c r="B991" s="88" t="s">
        <v>1961</v>
      </c>
      <c r="C991" s="55" t="s">
        <v>1960</v>
      </c>
      <c r="D991" s="287"/>
      <c r="E991" s="287"/>
      <c r="F991" s="57" t="str">
        <f t="shared" si="192"/>
        <v>-</v>
      </c>
    </row>
    <row r="992" spans="1:6" ht="24" x14ac:dyDescent="0.2">
      <c r="A992" s="61">
        <v>26534</v>
      </c>
      <c r="B992" s="91" t="s">
        <v>1962</v>
      </c>
      <c r="C992" s="62" t="s">
        <v>1963</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abSelected="1" workbookViewId="0">
      <selection activeCell="D7" sqref="D7"/>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199446.31</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1780919.7799999998</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1597500.0999999999</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257283.15</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1288417.97</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5337.25</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v>1200</v>
      </c>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v>41200</v>
      </c>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v>4061.73</v>
      </c>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v>183419.68</v>
      </c>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1970599.93</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1638628.8699999999</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257283.15</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1325546.74</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5337.25</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v>1200</v>
      </c>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v>41200</v>
      </c>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v>8061.73</v>
      </c>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v>331971.06</v>
      </c>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9766.1599999999162</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3214.28</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3214.28</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3214.28</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v>3214.28</v>
      </c>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6551.88</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6551.88</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62"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8</v>
      </c>
      <c r="G3" s="144">
        <f>IF(RefStr!C12&lt;&gt;"",INT(VALUE(MID(RefStr!C12,1,4))),0)</f>
        <v>2022</v>
      </c>
      <c r="H3" s="148">
        <f>IF(RefStr!C12&lt;&gt;"",INT(VALUE(MID(RefStr!C12,6,2))),0)</f>
        <v>6</v>
      </c>
      <c r="I3" s="149" t="str">
        <f>RefStr!C10</f>
        <v>22</v>
      </c>
      <c r="J3" s="150" t="str">
        <f>RefStr!H7</f>
        <v>DA</v>
      </c>
      <c r="K3" s="148" t="str">
        <f>RefStr!H9</f>
        <v>NE</v>
      </c>
      <c r="L3" s="148" t="str">
        <f>RefStr!H10</f>
        <v>NE</v>
      </c>
      <c r="M3" s="148" t="str">
        <f>RefStr!H8</f>
        <v>NE</v>
      </c>
      <c r="N3" s="148" t="str">
        <f>RefStr!H11</f>
        <v>DA</v>
      </c>
      <c r="O3" s="151">
        <f>RefStr!C6</f>
        <v>32504</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3022</v>
      </c>
      <c r="B19" s="377"/>
      <c r="C19" s="378"/>
      <c r="D19" s="143"/>
      <c r="E19" s="80">
        <f>SUM(E20:E274)</f>
        <v>0</v>
      </c>
      <c r="F19" s="80">
        <f>SUM(F20:F274)</f>
        <v>8</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Provjera</v>
      </c>
      <c r="C213" s="138" t="s">
        <v>3216</v>
      </c>
      <c r="D213" s="143"/>
      <c r="E213" s="80">
        <f t="shared" si="20"/>
        <v>0</v>
      </c>
      <c r="F213" s="80">
        <f t="shared" ref="F213:F274" si="21">MAX(L213:O213)</f>
        <v>1</v>
      </c>
      <c r="G213" s="80"/>
      <c r="H213" s="80"/>
      <c r="I213" s="80"/>
      <c r="J213" s="80"/>
      <c r="K213" s="80"/>
      <c r="L213" s="80">
        <f>IF(AND('PR-RAS'!D24&gt;0,'PR-RAS'!D658=0),1,0)</f>
        <v>1</v>
      </c>
      <c r="M213" s="80">
        <f>IF(AND('PR-RAS'!E24&gt;0,'PR-RAS'!E658=0),1,0)</f>
        <v>1</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Provjera</v>
      </c>
      <c r="C216" s="138" t="s">
        <v>3219</v>
      </c>
      <c r="D216" s="143"/>
      <c r="E216" s="80">
        <f t="shared" si="20"/>
        <v>0</v>
      </c>
      <c r="F216" s="80">
        <f t="shared" si="21"/>
        <v>1</v>
      </c>
      <c r="G216" s="80"/>
      <c r="H216" s="80"/>
      <c r="I216" s="80"/>
      <c r="J216" s="80"/>
      <c r="K216" s="80"/>
      <c r="L216" s="80">
        <f>IF(AND('PR-RAS'!D117&gt;0,SUM('PR-RAS'!D710:'PR-RAS'!D712)=0),1,0)</f>
        <v>1</v>
      </c>
      <c r="M216" s="80">
        <f>IF(AND('PR-RAS'!E117&gt;0,SUM('PR-RAS'!E710:'PR-RAS'!E712)=0),1,0)</f>
        <v>0</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
      <c r="A218" s="153">
        <v>181</v>
      </c>
      <c r="B218" s="154" t="str">
        <f t="shared" si="19"/>
        <v>Provjera</v>
      </c>
      <c r="C218" s="138" t="s">
        <v>3221</v>
      </c>
      <c r="D218" s="143"/>
      <c r="E218" s="80">
        <f t="shared" si="20"/>
        <v>0</v>
      </c>
      <c r="F218" s="80">
        <f t="shared" si="21"/>
        <v>1</v>
      </c>
      <c r="G218" s="80"/>
      <c r="H218" s="80"/>
      <c r="I218" s="80"/>
      <c r="J218" s="80"/>
      <c r="K218" s="80"/>
      <c r="L218" s="80">
        <f>IF(AND('PR-RAS'!D183&gt;0,'PR-RAS'!D720=0),1,0)</f>
        <v>0</v>
      </c>
      <c r="M218" s="80">
        <f>IF(AND('PR-RAS'!E183&gt;0,'PR-RAS'!E720=0),1,0)</f>
        <v>1</v>
      </c>
      <c r="N218" s="80"/>
      <c r="O218" s="80"/>
      <c r="P218" s="80"/>
    </row>
    <row r="219" spans="1:16" ht="32.25" customHeight="1" x14ac:dyDescent="0.2">
      <c r="A219" s="153">
        <v>182</v>
      </c>
      <c r="B219" s="154" t="str">
        <f t="shared" si="19"/>
        <v>O.K.</v>
      </c>
      <c r="C219" s="138" t="s">
        <v>3222</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3225</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3227</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Provjera</v>
      </c>
      <c r="C226" s="138" t="s">
        <v>3229</v>
      </c>
      <c r="D226" s="143"/>
      <c r="E226" s="80">
        <f t="shared" si="20"/>
        <v>0</v>
      </c>
      <c r="F226" s="80">
        <f t="shared" si="21"/>
        <v>1</v>
      </c>
      <c r="G226" s="80"/>
      <c r="H226" s="80"/>
      <c r="I226" s="80"/>
      <c r="J226" s="80"/>
      <c r="K226" s="80"/>
      <c r="L226" s="80">
        <f>IF(AND('PR-RAS'!D265&gt;0,'PR-RAS'!D829=0),1,0)</f>
        <v>1</v>
      </c>
      <c r="M226" s="80">
        <f>IF(AND('PR-RAS'!E265&gt;0,'PR-RAS'!E829=0),1,0)</f>
        <v>1</v>
      </c>
      <c r="N226" s="80"/>
      <c r="O226" s="80"/>
      <c r="P226" s="80"/>
    </row>
    <row r="227" spans="1:16" ht="33" customHeight="1" x14ac:dyDescent="0.2">
      <c r="A227" s="153">
        <v>190</v>
      </c>
      <c r="B227" s="154" t="str">
        <f t="shared" si="19"/>
        <v>Provjera</v>
      </c>
      <c r="C227" s="139" t="s">
        <v>3230</v>
      </c>
      <c r="D227" s="143"/>
      <c r="E227" s="80">
        <f t="shared" si="20"/>
        <v>0</v>
      </c>
      <c r="F227" s="80">
        <f t="shared" si="21"/>
        <v>1</v>
      </c>
      <c r="G227" s="80"/>
      <c r="H227" s="80"/>
      <c r="I227" s="80"/>
      <c r="J227" s="80"/>
      <c r="K227" s="80"/>
      <c r="L227" s="80">
        <f>IF(AND('PR-RAS'!D428&gt;0,SUM('PR-RAS'!D846:D846)=0),1,0)</f>
        <v>1</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Provjera</v>
      </c>
      <c r="C268" s="138" t="s">
        <v>3271</v>
      </c>
      <c r="D268" s="143"/>
      <c r="E268" s="80">
        <f t="shared" si="20"/>
        <v>0</v>
      </c>
      <c r="F268" s="80">
        <f t="shared" si="21"/>
        <v>1</v>
      </c>
      <c r="G268" s="80"/>
      <c r="H268" s="80"/>
      <c r="I268" s="80"/>
      <c r="J268" s="80"/>
      <c r="K268" s="80"/>
      <c r="L268" s="80">
        <f>IF(AND('PR-RAS'!D613&gt;0,'PR-RAS'!D965=0),1,0)</f>
        <v>1</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2022-07-07T09:50:32Z</cp:lastPrinted>
  <dcterms:created xsi:type="dcterms:W3CDTF">2022-04-01T05:14:30Z</dcterms:created>
  <dcterms:modified xsi:type="dcterms:W3CDTF">2022-07-08T11:00:50Z</dcterms:modified>
</cp:coreProperties>
</file>